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noah.hull\Dropbox\APHL\Mozambique\Travel\Summer 2022 Trip\"/>
    </mc:Choice>
  </mc:AlternateContent>
  <xr:revisionPtr revIDLastSave="0" documentId="13_ncr:1_{41B243D5-9B57-441E-B534-21E75357B6EA}" xr6:coauthVersionLast="47" xr6:coauthVersionMax="47" xr10:uidLastSave="{00000000-0000-0000-0000-000000000000}"/>
  <bookViews>
    <workbookView xWindow="-108" yWindow="-108" windowWidth="23256" windowHeight="14016" tabRatio="776" activeTab="1" xr2:uid="{00000000-000D-0000-FFFF-FFFF00000000}"/>
  </bookViews>
  <sheets>
    <sheet name="Library Prep" sheetId="1" r:id="rId1"/>
    <sheet name="IEM_SampleSheet" sheetId="11" r:id="rId2"/>
    <sheet name="LRM3_SampleSheet" sheetId="13" r:id="rId3"/>
    <sheet name="Indices" sheetId="4" r:id="rId4"/>
  </sheets>
  <definedNames>
    <definedName name="CD_Lookup">Indices!$G$7:$I$103</definedName>
    <definedName name="IndexKits">Indices!$A$8:$A$12</definedName>
    <definedName name="Molarity">'Library Prep'!$D$134</definedName>
    <definedName name="PoolConcentration">'Library Prep'!$D$133</definedName>
    <definedName name="PoolDilution">'Library Prep'!$D$135</definedName>
    <definedName name="RSBDilution">'Library Prep'!$D$136</definedName>
    <definedName name="UD_SetA_Lookup">Indices!$J$7:$L$103</definedName>
    <definedName name="UD_SetB_Lookup">Indices!$M$7:$O$103</definedName>
    <definedName name="UD_SetC_Lookup">Indices!$P$7:$R$103</definedName>
    <definedName name="UD_SetD_Lookup">Indices!$S$7:$U$103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3" l="1"/>
  <c r="B7" i="13"/>
  <c r="D140" i="1"/>
  <c r="D135" i="1"/>
  <c r="D132" i="1"/>
  <c r="D134" i="1"/>
  <c r="E18" i="11"/>
  <c r="C18" i="13"/>
  <c r="D18" i="13" s="1"/>
  <c r="E18" i="13" s="1"/>
  <c r="F18" i="13" s="1"/>
  <c r="G18" i="13" s="1"/>
  <c r="H18" i="13" s="1"/>
  <c r="C19" i="13"/>
  <c r="D19" i="13" s="1"/>
  <c r="E19" i="13" s="1"/>
  <c r="F19" i="13" s="1"/>
  <c r="G19" i="13" s="1"/>
  <c r="H19" i="13" s="1"/>
  <c r="C20" i="13"/>
  <c r="D20" i="13" s="1"/>
  <c r="E20" i="13" s="1"/>
  <c r="F20" i="13" s="1"/>
  <c r="G20" i="13" s="1"/>
  <c r="H20" i="13" s="1"/>
  <c r="C21" i="13"/>
  <c r="D21" i="13" s="1"/>
  <c r="E21" i="13" s="1"/>
  <c r="F21" i="13" s="1"/>
  <c r="G21" i="13" s="1"/>
  <c r="H21" i="13" s="1"/>
  <c r="C22" i="13"/>
  <c r="D22" i="13" s="1"/>
  <c r="E22" i="13" s="1"/>
  <c r="F22" i="13" s="1"/>
  <c r="G22" i="13" s="1"/>
  <c r="H22" i="13" s="1"/>
  <c r="C23" i="13"/>
  <c r="D23" i="13" s="1"/>
  <c r="E23" i="13" s="1"/>
  <c r="F23" i="13" s="1"/>
  <c r="G23" i="13" s="1"/>
  <c r="H23" i="13" s="1"/>
  <c r="C24" i="13"/>
  <c r="D24" i="13" s="1"/>
  <c r="E24" i="13" s="1"/>
  <c r="F24" i="13" s="1"/>
  <c r="G24" i="13" s="1"/>
  <c r="H24" i="13" s="1"/>
  <c r="C25" i="13"/>
  <c r="D25" i="13" s="1"/>
  <c r="E25" i="13" s="1"/>
  <c r="F25" i="13" s="1"/>
  <c r="G25" i="13" s="1"/>
  <c r="H25" i="13" s="1"/>
  <c r="C26" i="13"/>
  <c r="D26" i="13" s="1"/>
  <c r="E26" i="13" s="1"/>
  <c r="F26" i="13" s="1"/>
  <c r="G26" i="13" s="1"/>
  <c r="H26" i="13" s="1"/>
  <c r="C27" i="13"/>
  <c r="D27" i="13" s="1"/>
  <c r="E27" i="13" s="1"/>
  <c r="F27" i="13" s="1"/>
  <c r="G27" i="13" s="1"/>
  <c r="H27" i="13" s="1"/>
  <c r="C28" i="13"/>
  <c r="D28" i="13" s="1"/>
  <c r="E28" i="13" s="1"/>
  <c r="F28" i="13" s="1"/>
  <c r="G28" i="13" s="1"/>
  <c r="H28" i="13" s="1"/>
  <c r="C29" i="13"/>
  <c r="D29" i="13" s="1"/>
  <c r="E29" i="13" s="1"/>
  <c r="F29" i="13" s="1"/>
  <c r="G29" i="13" s="1"/>
  <c r="H29" i="13" s="1"/>
  <c r="C30" i="13"/>
  <c r="D30" i="13" s="1"/>
  <c r="E30" i="13" s="1"/>
  <c r="F30" i="13" s="1"/>
  <c r="G30" i="13" s="1"/>
  <c r="H30" i="13" s="1"/>
  <c r="C31" i="13"/>
  <c r="D31" i="13" s="1"/>
  <c r="E31" i="13" s="1"/>
  <c r="F31" i="13" s="1"/>
  <c r="G31" i="13" s="1"/>
  <c r="H31" i="13" s="1"/>
  <c r="C32" i="13"/>
  <c r="D32" i="13" s="1"/>
  <c r="E32" i="13" s="1"/>
  <c r="F32" i="13" s="1"/>
  <c r="G32" i="13" s="1"/>
  <c r="H32" i="13" s="1"/>
  <c r="C33" i="13"/>
  <c r="D33" i="13" s="1"/>
  <c r="E33" i="13" s="1"/>
  <c r="F33" i="13" s="1"/>
  <c r="G33" i="13" s="1"/>
  <c r="H33" i="13" s="1"/>
  <c r="C34" i="13"/>
  <c r="D34" i="13" s="1"/>
  <c r="E34" i="13" s="1"/>
  <c r="F34" i="13" s="1"/>
  <c r="G34" i="13" s="1"/>
  <c r="H34" i="13" s="1"/>
  <c r="C35" i="13"/>
  <c r="D35" i="13" s="1"/>
  <c r="E35" i="13" s="1"/>
  <c r="F35" i="13" s="1"/>
  <c r="G35" i="13" s="1"/>
  <c r="H35" i="13" s="1"/>
  <c r="C36" i="13"/>
  <c r="D36" i="13" s="1"/>
  <c r="E36" i="13" s="1"/>
  <c r="F36" i="13" s="1"/>
  <c r="G36" i="13" s="1"/>
  <c r="H36" i="13" s="1"/>
  <c r="C37" i="13"/>
  <c r="D37" i="13" s="1"/>
  <c r="E37" i="13" s="1"/>
  <c r="F37" i="13" s="1"/>
  <c r="G37" i="13" s="1"/>
  <c r="H37" i="13" s="1"/>
  <c r="C38" i="13"/>
  <c r="D38" i="13" s="1"/>
  <c r="E38" i="13" s="1"/>
  <c r="F38" i="13" s="1"/>
  <c r="G38" i="13" s="1"/>
  <c r="H38" i="13" s="1"/>
  <c r="C39" i="13"/>
  <c r="D39" i="13" s="1"/>
  <c r="E39" i="13" s="1"/>
  <c r="F39" i="13" s="1"/>
  <c r="G39" i="13" s="1"/>
  <c r="H39" i="13" s="1"/>
  <c r="C40" i="13"/>
  <c r="D40" i="13" s="1"/>
  <c r="E40" i="13" s="1"/>
  <c r="F40" i="13" s="1"/>
  <c r="G40" i="13" s="1"/>
  <c r="H40" i="13" s="1"/>
  <c r="C41" i="13"/>
  <c r="D41" i="13" s="1"/>
  <c r="E41" i="13" s="1"/>
  <c r="F41" i="13" s="1"/>
  <c r="G41" i="13" s="1"/>
  <c r="H41" i="13" s="1"/>
  <c r="C42" i="13"/>
  <c r="D42" i="13" s="1"/>
  <c r="E42" i="13" s="1"/>
  <c r="F42" i="13" s="1"/>
  <c r="G42" i="13" s="1"/>
  <c r="H42" i="13" s="1"/>
  <c r="C43" i="13"/>
  <c r="D43" i="13" s="1"/>
  <c r="E43" i="13" s="1"/>
  <c r="F43" i="13" s="1"/>
  <c r="G43" i="13" s="1"/>
  <c r="H43" i="13" s="1"/>
  <c r="C44" i="13"/>
  <c r="D44" i="13" s="1"/>
  <c r="E44" i="13" s="1"/>
  <c r="F44" i="13" s="1"/>
  <c r="G44" i="13" s="1"/>
  <c r="H44" i="13" s="1"/>
  <c r="C45" i="13"/>
  <c r="D45" i="13" s="1"/>
  <c r="E45" i="13" s="1"/>
  <c r="F45" i="13" s="1"/>
  <c r="G45" i="13" s="1"/>
  <c r="H45" i="13" s="1"/>
  <c r="C46" i="13"/>
  <c r="D46" i="13" s="1"/>
  <c r="E46" i="13" s="1"/>
  <c r="F46" i="13" s="1"/>
  <c r="G46" i="13" s="1"/>
  <c r="H46" i="13" s="1"/>
  <c r="C47" i="13"/>
  <c r="D47" i="13" s="1"/>
  <c r="E47" i="13" s="1"/>
  <c r="F47" i="13" s="1"/>
  <c r="G47" i="13" s="1"/>
  <c r="H47" i="13" s="1"/>
  <c r="C48" i="13"/>
  <c r="D48" i="13" s="1"/>
  <c r="E48" i="13" s="1"/>
  <c r="F48" i="13" s="1"/>
  <c r="G48" i="13" s="1"/>
  <c r="H48" i="13" s="1"/>
  <c r="C49" i="13"/>
  <c r="D49" i="13" s="1"/>
  <c r="E49" i="13" s="1"/>
  <c r="F49" i="13" s="1"/>
  <c r="G49" i="13" s="1"/>
  <c r="H49" i="13" s="1"/>
  <c r="C50" i="13"/>
  <c r="D50" i="13" s="1"/>
  <c r="E50" i="13" s="1"/>
  <c r="F50" i="13" s="1"/>
  <c r="G50" i="13" s="1"/>
  <c r="H50" i="13" s="1"/>
  <c r="C51" i="13"/>
  <c r="D51" i="13" s="1"/>
  <c r="E51" i="13" s="1"/>
  <c r="F51" i="13" s="1"/>
  <c r="G51" i="13" s="1"/>
  <c r="H51" i="13" s="1"/>
  <c r="C52" i="13"/>
  <c r="D52" i="13" s="1"/>
  <c r="E52" i="13" s="1"/>
  <c r="F52" i="13" s="1"/>
  <c r="G52" i="13" s="1"/>
  <c r="H52" i="13" s="1"/>
  <c r="C53" i="13"/>
  <c r="D53" i="13" s="1"/>
  <c r="E53" i="13" s="1"/>
  <c r="F53" i="13" s="1"/>
  <c r="G53" i="13" s="1"/>
  <c r="H53" i="13" s="1"/>
  <c r="C54" i="13"/>
  <c r="D54" i="13" s="1"/>
  <c r="E54" i="13" s="1"/>
  <c r="F54" i="13" s="1"/>
  <c r="G54" i="13" s="1"/>
  <c r="H54" i="13" s="1"/>
  <c r="C55" i="13"/>
  <c r="D55" i="13" s="1"/>
  <c r="E55" i="13" s="1"/>
  <c r="F55" i="13" s="1"/>
  <c r="G55" i="13" s="1"/>
  <c r="H55" i="13" s="1"/>
  <c r="C56" i="13"/>
  <c r="D56" i="13" s="1"/>
  <c r="E56" i="13" s="1"/>
  <c r="F56" i="13" s="1"/>
  <c r="G56" i="13" s="1"/>
  <c r="H56" i="13" s="1"/>
  <c r="C57" i="13"/>
  <c r="D57" i="13" s="1"/>
  <c r="E57" i="13" s="1"/>
  <c r="F57" i="13" s="1"/>
  <c r="G57" i="13" s="1"/>
  <c r="H57" i="13" s="1"/>
  <c r="C58" i="13"/>
  <c r="D58" i="13" s="1"/>
  <c r="E58" i="13" s="1"/>
  <c r="F58" i="13" s="1"/>
  <c r="G58" i="13" s="1"/>
  <c r="H58" i="13" s="1"/>
  <c r="C59" i="13"/>
  <c r="D59" i="13" s="1"/>
  <c r="E59" i="13" s="1"/>
  <c r="F59" i="13" s="1"/>
  <c r="G59" i="13" s="1"/>
  <c r="H59" i="13" s="1"/>
  <c r="C60" i="13"/>
  <c r="D60" i="13" s="1"/>
  <c r="E60" i="13" s="1"/>
  <c r="F60" i="13" s="1"/>
  <c r="G60" i="13" s="1"/>
  <c r="H60" i="13" s="1"/>
  <c r="C61" i="13"/>
  <c r="D61" i="13" s="1"/>
  <c r="E61" i="13" s="1"/>
  <c r="F61" i="13" s="1"/>
  <c r="G61" i="13" s="1"/>
  <c r="H61" i="13" s="1"/>
  <c r="C62" i="13"/>
  <c r="D62" i="13" s="1"/>
  <c r="E62" i="13" s="1"/>
  <c r="F62" i="13" s="1"/>
  <c r="G62" i="13" s="1"/>
  <c r="H62" i="13" s="1"/>
  <c r="C63" i="13"/>
  <c r="D63" i="13" s="1"/>
  <c r="E63" i="13" s="1"/>
  <c r="F63" i="13" s="1"/>
  <c r="G63" i="13" s="1"/>
  <c r="H63" i="13" s="1"/>
  <c r="C64" i="13"/>
  <c r="D64" i="13" s="1"/>
  <c r="E64" i="13" s="1"/>
  <c r="F64" i="13" s="1"/>
  <c r="G64" i="13" s="1"/>
  <c r="H64" i="13" s="1"/>
  <c r="C65" i="13"/>
  <c r="D65" i="13" s="1"/>
  <c r="E65" i="13" s="1"/>
  <c r="F65" i="13" s="1"/>
  <c r="G65" i="13" s="1"/>
  <c r="H65" i="13" s="1"/>
  <c r="C66" i="13"/>
  <c r="D66" i="13" s="1"/>
  <c r="E66" i="13" s="1"/>
  <c r="F66" i="13" s="1"/>
  <c r="G66" i="13" s="1"/>
  <c r="H66" i="13" s="1"/>
  <c r="C67" i="13"/>
  <c r="D67" i="13" s="1"/>
  <c r="E67" i="13" s="1"/>
  <c r="F67" i="13" s="1"/>
  <c r="G67" i="13" s="1"/>
  <c r="H67" i="13" s="1"/>
  <c r="C68" i="13"/>
  <c r="D68" i="13" s="1"/>
  <c r="E68" i="13" s="1"/>
  <c r="F68" i="13" s="1"/>
  <c r="G68" i="13" s="1"/>
  <c r="H68" i="13" s="1"/>
  <c r="C69" i="13"/>
  <c r="D69" i="13" s="1"/>
  <c r="E69" i="13" s="1"/>
  <c r="F69" i="13" s="1"/>
  <c r="G69" i="13" s="1"/>
  <c r="H69" i="13" s="1"/>
  <c r="C70" i="13"/>
  <c r="D70" i="13" s="1"/>
  <c r="E70" i="13" s="1"/>
  <c r="F70" i="13" s="1"/>
  <c r="G70" i="13" s="1"/>
  <c r="H70" i="13" s="1"/>
  <c r="C71" i="13"/>
  <c r="D71" i="13" s="1"/>
  <c r="E71" i="13" s="1"/>
  <c r="F71" i="13" s="1"/>
  <c r="G71" i="13" s="1"/>
  <c r="H71" i="13" s="1"/>
  <c r="C72" i="13"/>
  <c r="D72" i="13" s="1"/>
  <c r="E72" i="13" s="1"/>
  <c r="F72" i="13" s="1"/>
  <c r="G72" i="13" s="1"/>
  <c r="H72" i="13" s="1"/>
  <c r="C73" i="13"/>
  <c r="D73" i="13" s="1"/>
  <c r="E73" i="13" s="1"/>
  <c r="F73" i="13" s="1"/>
  <c r="G73" i="13" s="1"/>
  <c r="H73" i="13" s="1"/>
  <c r="C74" i="13"/>
  <c r="D74" i="13" s="1"/>
  <c r="E74" i="13" s="1"/>
  <c r="F74" i="13" s="1"/>
  <c r="G74" i="13" s="1"/>
  <c r="H74" i="13" s="1"/>
  <c r="C75" i="13"/>
  <c r="D75" i="13" s="1"/>
  <c r="E75" i="13" s="1"/>
  <c r="F75" i="13" s="1"/>
  <c r="G75" i="13" s="1"/>
  <c r="H75" i="13" s="1"/>
  <c r="C76" i="13"/>
  <c r="D76" i="13" s="1"/>
  <c r="E76" i="13" s="1"/>
  <c r="F76" i="13" s="1"/>
  <c r="G76" i="13" s="1"/>
  <c r="H76" i="13" s="1"/>
  <c r="C77" i="13"/>
  <c r="D77" i="13" s="1"/>
  <c r="E77" i="13" s="1"/>
  <c r="F77" i="13" s="1"/>
  <c r="G77" i="13" s="1"/>
  <c r="H77" i="13" s="1"/>
  <c r="C78" i="13"/>
  <c r="D78" i="13" s="1"/>
  <c r="E78" i="13" s="1"/>
  <c r="F78" i="13" s="1"/>
  <c r="G78" i="13" s="1"/>
  <c r="H78" i="13" s="1"/>
  <c r="C79" i="13"/>
  <c r="D79" i="13" s="1"/>
  <c r="E79" i="13" s="1"/>
  <c r="F79" i="13" s="1"/>
  <c r="G79" i="13" s="1"/>
  <c r="H79" i="13" s="1"/>
  <c r="C80" i="13"/>
  <c r="D80" i="13" s="1"/>
  <c r="E80" i="13" s="1"/>
  <c r="F80" i="13" s="1"/>
  <c r="G80" i="13" s="1"/>
  <c r="H80" i="13" s="1"/>
  <c r="C81" i="13"/>
  <c r="D81" i="13" s="1"/>
  <c r="E81" i="13" s="1"/>
  <c r="F81" i="13" s="1"/>
  <c r="G81" i="13" s="1"/>
  <c r="H81" i="13" s="1"/>
  <c r="C82" i="13"/>
  <c r="D82" i="13" s="1"/>
  <c r="E82" i="13" s="1"/>
  <c r="F82" i="13" s="1"/>
  <c r="G82" i="13" s="1"/>
  <c r="H82" i="13" s="1"/>
  <c r="C83" i="13"/>
  <c r="D83" i="13" s="1"/>
  <c r="E83" i="13" s="1"/>
  <c r="F83" i="13" s="1"/>
  <c r="G83" i="13" s="1"/>
  <c r="H83" i="13" s="1"/>
  <c r="C84" i="13"/>
  <c r="D84" i="13" s="1"/>
  <c r="E84" i="13" s="1"/>
  <c r="F84" i="13" s="1"/>
  <c r="G84" i="13" s="1"/>
  <c r="H84" i="13" s="1"/>
  <c r="C85" i="13"/>
  <c r="D85" i="13" s="1"/>
  <c r="E85" i="13" s="1"/>
  <c r="F85" i="13" s="1"/>
  <c r="G85" i="13" s="1"/>
  <c r="H85" i="13" s="1"/>
  <c r="C86" i="13"/>
  <c r="D86" i="13" s="1"/>
  <c r="E86" i="13" s="1"/>
  <c r="F86" i="13" s="1"/>
  <c r="G86" i="13" s="1"/>
  <c r="H86" i="13" s="1"/>
  <c r="C87" i="13"/>
  <c r="D87" i="13" s="1"/>
  <c r="E87" i="13" s="1"/>
  <c r="F87" i="13" s="1"/>
  <c r="G87" i="13" s="1"/>
  <c r="H87" i="13" s="1"/>
  <c r="C88" i="13"/>
  <c r="D88" i="13" s="1"/>
  <c r="E88" i="13" s="1"/>
  <c r="F88" i="13" s="1"/>
  <c r="G88" i="13" s="1"/>
  <c r="H88" i="13" s="1"/>
  <c r="C89" i="13"/>
  <c r="D89" i="13" s="1"/>
  <c r="E89" i="13" s="1"/>
  <c r="F89" i="13" s="1"/>
  <c r="G89" i="13" s="1"/>
  <c r="H89" i="13" s="1"/>
  <c r="C90" i="13"/>
  <c r="D90" i="13" s="1"/>
  <c r="E90" i="13" s="1"/>
  <c r="F90" i="13" s="1"/>
  <c r="G90" i="13" s="1"/>
  <c r="H90" i="13" s="1"/>
  <c r="C91" i="13"/>
  <c r="D91" i="13" s="1"/>
  <c r="E91" i="13" s="1"/>
  <c r="F91" i="13" s="1"/>
  <c r="G91" i="13" s="1"/>
  <c r="H91" i="13" s="1"/>
  <c r="C92" i="13"/>
  <c r="D92" i="13" s="1"/>
  <c r="E92" i="13" s="1"/>
  <c r="F92" i="13" s="1"/>
  <c r="G92" i="13" s="1"/>
  <c r="H92" i="13" s="1"/>
  <c r="C93" i="13"/>
  <c r="D93" i="13" s="1"/>
  <c r="E93" i="13" s="1"/>
  <c r="F93" i="13" s="1"/>
  <c r="G93" i="13" s="1"/>
  <c r="H93" i="13" s="1"/>
  <c r="C94" i="13"/>
  <c r="D94" i="13" s="1"/>
  <c r="E94" i="13" s="1"/>
  <c r="F94" i="13" s="1"/>
  <c r="G94" i="13" s="1"/>
  <c r="H94" i="13" s="1"/>
  <c r="C95" i="13"/>
  <c r="D95" i="13" s="1"/>
  <c r="E95" i="13" s="1"/>
  <c r="F95" i="13" s="1"/>
  <c r="G95" i="13" s="1"/>
  <c r="H95" i="13" s="1"/>
  <c r="C96" i="13"/>
  <c r="D96" i="13" s="1"/>
  <c r="E96" i="13" s="1"/>
  <c r="F96" i="13" s="1"/>
  <c r="G96" i="13" s="1"/>
  <c r="H96" i="13" s="1"/>
  <c r="C97" i="13"/>
  <c r="D97" i="13" s="1"/>
  <c r="E97" i="13" s="1"/>
  <c r="F97" i="13" s="1"/>
  <c r="G97" i="13" s="1"/>
  <c r="H97" i="13" s="1"/>
  <c r="C98" i="13"/>
  <c r="D98" i="13" s="1"/>
  <c r="E98" i="13" s="1"/>
  <c r="F98" i="13" s="1"/>
  <c r="G98" i="13" s="1"/>
  <c r="H98" i="13" s="1"/>
  <c r="C99" i="13"/>
  <c r="D99" i="13" s="1"/>
  <c r="E99" i="13" s="1"/>
  <c r="F99" i="13" s="1"/>
  <c r="G99" i="13" s="1"/>
  <c r="H99" i="13" s="1"/>
  <c r="C100" i="13"/>
  <c r="D100" i="13" s="1"/>
  <c r="E100" i="13" s="1"/>
  <c r="F100" i="13" s="1"/>
  <c r="G100" i="13" s="1"/>
  <c r="H100" i="13" s="1"/>
  <c r="C101" i="13"/>
  <c r="D101" i="13" s="1"/>
  <c r="E101" i="13" s="1"/>
  <c r="F101" i="13" s="1"/>
  <c r="G101" i="13" s="1"/>
  <c r="H101" i="13" s="1"/>
  <c r="C102" i="13"/>
  <c r="D102" i="13" s="1"/>
  <c r="E102" i="13" s="1"/>
  <c r="F102" i="13" s="1"/>
  <c r="G102" i="13" s="1"/>
  <c r="H102" i="13" s="1"/>
  <c r="C103" i="13"/>
  <c r="D103" i="13" s="1"/>
  <c r="E103" i="13" s="1"/>
  <c r="F103" i="13" s="1"/>
  <c r="G103" i="13" s="1"/>
  <c r="H103" i="13" s="1"/>
  <c r="C104" i="13"/>
  <c r="D104" i="13" s="1"/>
  <c r="E104" i="13" s="1"/>
  <c r="F104" i="13" s="1"/>
  <c r="G104" i="13" s="1"/>
  <c r="H104" i="13" s="1"/>
  <c r="C105" i="13"/>
  <c r="D105" i="13" s="1"/>
  <c r="E105" i="13" s="1"/>
  <c r="F105" i="13" s="1"/>
  <c r="G105" i="13" s="1"/>
  <c r="H105" i="13" s="1"/>
  <c r="C106" i="13"/>
  <c r="D106" i="13" s="1"/>
  <c r="E106" i="13" s="1"/>
  <c r="F106" i="13" s="1"/>
  <c r="G106" i="13" s="1"/>
  <c r="H106" i="13" s="1"/>
  <c r="C107" i="13"/>
  <c r="D107" i="13" s="1"/>
  <c r="E107" i="13" s="1"/>
  <c r="F107" i="13" s="1"/>
  <c r="G107" i="13" s="1"/>
  <c r="H107" i="13" s="1"/>
  <c r="C108" i="13"/>
  <c r="D108" i="13" s="1"/>
  <c r="E108" i="13" s="1"/>
  <c r="F108" i="13" s="1"/>
  <c r="G108" i="13" s="1"/>
  <c r="H108" i="13" s="1"/>
  <c r="C109" i="13"/>
  <c r="D109" i="13" s="1"/>
  <c r="E109" i="13" s="1"/>
  <c r="F109" i="13" s="1"/>
  <c r="G109" i="13" s="1"/>
  <c r="H109" i="13" s="1"/>
  <c r="C110" i="13"/>
  <c r="D110" i="13" s="1"/>
  <c r="E110" i="13" s="1"/>
  <c r="F110" i="13" s="1"/>
  <c r="G110" i="13" s="1"/>
  <c r="H110" i="13" s="1"/>
  <c r="C111" i="13"/>
  <c r="D111" i="13" s="1"/>
  <c r="E111" i="13" s="1"/>
  <c r="F111" i="13" s="1"/>
  <c r="G111" i="13" s="1"/>
  <c r="H111" i="13" s="1"/>
  <c r="C112" i="13"/>
  <c r="D112" i="13" s="1"/>
  <c r="E112" i="13" s="1"/>
  <c r="F112" i="13" s="1"/>
  <c r="G112" i="13" s="1"/>
  <c r="H112" i="13" s="1"/>
  <c r="C113" i="13"/>
  <c r="D113" i="13" s="1"/>
  <c r="E113" i="13" s="1"/>
  <c r="F113" i="13" s="1"/>
  <c r="G113" i="13" s="1"/>
  <c r="H113" i="13" s="1"/>
  <c r="C114" i="13"/>
  <c r="D114" i="13" s="1"/>
  <c r="E114" i="13" s="1"/>
  <c r="F114" i="13" s="1"/>
  <c r="G114" i="13" s="1"/>
  <c r="H114" i="13" s="1"/>
  <c r="C115" i="13"/>
  <c r="D115" i="13" s="1"/>
  <c r="E115" i="13" s="1"/>
  <c r="F115" i="13" s="1"/>
  <c r="G115" i="13" s="1"/>
  <c r="H115" i="13" s="1"/>
  <c r="C116" i="13"/>
  <c r="D116" i="13" s="1"/>
  <c r="E116" i="13" s="1"/>
  <c r="F116" i="13" s="1"/>
  <c r="G116" i="13" s="1"/>
  <c r="H116" i="13" s="1"/>
  <c r="C117" i="13"/>
  <c r="D117" i="13" s="1"/>
  <c r="E117" i="13" s="1"/>
  <c r="F117" i="13" s="1"/>
  <c r="G117" i="13" s="1"/>
  <c r="H117" i="13" s="1"/>
  <c r="C118" i="13"/>
  <c r="D118" i="13" s="1"/>
  <c r="E118" i="13" s="1"/>
  <c r="F118" i="13" s="1"/>
  <c r="G118" i="13" s="1"/>
  <c r="H118" i="13" s="1"/>
  <c r="C119" i="13"/>
  <c r="D119" i="13" s="1"/>
  <c r="E119" i="13" s="1"/>
  <c r="F119" i="13" s="1"/>
  <c r="G119" i="13" s="1"/>
  <c r="H119" i="13" s="1"/>
  <c r="C120" i="13"/>
  <c r="D120" i="13" s="1"/>
  <c r="E120" i="13" s="1"/>
  <c r="F120" i="13" s="1"/>
  <c r="G120" i="13" s="1"/>
  <c r="H120" i="13" s="1"/>
  <c r="C121" i="13"/>
  <c r="D121" i="13" s="1"/>
  <c r="E121" i="13" s="1"/>
  <c r="F121" i="13" s="1"/>
  <c r="G121" i="13" s="1"/>
  <c r="H121" i="13" s="1"/>
  <c r="C122" i="13"/>
  <c r="D122" i="13" s="1"/>
  <c r="E122" i="13" s="1"/>
  <c r="F122" i="13" s="1"/>
  <c r="G122" i="13" s="1"/>
  <c r="H122" i="13" s="1"/>
  <c r="C123" i="13"/>
  <c r="D123" i="13" s="1"/>
  <c r="E123" i="13" s="1"/>
  <c r="F123" i="13" s="1"/>
  <c r="G123" i="13" s="1"/>
  <c r="H123" i="13" s="1"/>
  <c r="C124" i="13"/>
  <c r="D124" i="13" s="1"/>
  <c r="E124" i="13" s="1"/>
  <c r="F124" i="13" s="1"/>
  <c r="G124" i="13" s="1"/>
  <c r="H124" i="13" s="1"/>
  <c r="C125" i="13"/>
  <c r="D125" i="13" s="1"/>
  <c r="E125" i="13" s="1"/>
  <c r="F125" i="13" s="1"/>
  <c r="G125" i="13" s="1"/>
  <c r="H125" i="13" s="1"/>
  <c r="C126" i="13"/>
  <c r="D126" i="13" s="1"/>
  <c r="E126" i="13" s="1"/>
  <c r="F126" i="13" s="1"/>
  <c r="G126" i="13" s="1"/>
  <c r="H126" i="13" s="1"/>
  <c r="C127" i="13"/>
  <c r="D127" i="13" s="1"/>
  <c r="E127" i="13" s="1"/>
  <c r="F127" i="13" s="1"/>
  <c r="G127" i="13" s="1"/>
  <c r="H127" i="13" s="1"/>
  <c r="C128" i="13"/>
  <c r="D128" i="13" s="1"/>
  <c r="E128" i="13" s="1"/>
  <c r="F128" i="13" s="1"/>
  <c r="G128" i="13" s="1"/>
  <c r="H128" i="13" s="1"/>
  <c r="C129" i="13"/>
  <c r="D129" i="13" s="1"/>
  <c r="E129" i="13" s="1"/>
  <c r="F129" i="13" s="1"/>
  <c r="G129" i="13" s="1"/>
  <c r="H129" i="13" s="1"/>
  <c r="C130" i="13"/>
  <c r="D130" i="13" s="1"/>
  <c r="E130" i="13" s="1"/>
  <c r="F130" i="13" s="1"/>
  <c r="G130" i="13" s="1"/>
  <c r="H130" i="13" s="1"/>
  <c r="C131" i="13"/>
  <c r="D131" i="13" s="1"/>
  <c r="E131" i="13" s="1"/>
  <c r="F131" i="13" s="1"/>
  <c r="G131" i="13" s="1"/>
  <c r="H131" i="13" s="1"/>
  <c r="C132" i="13"/>
  <c r="D132" i="13" s="1"/>
  <c r="E132" i="13" s="1"/>
  <c r="F132" i="13" s="1"/>
  <c r="G132" i="13" s="1"/>
  <c r="H132" i="13" s="1"/>
  <c r="D17" i="13"/>
  <c r="E17" i="13" s="1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7" i="13"/>
  <c r="I16" i="13"/>
  <c r="H16" i="13"/>
  <c r="G16" i="13"/>
  <c r="F16" i="13"/>
  <c r="E16" i="13"/>
  <c r="D16" i="13"/>
  <c r="C16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E20" i="11"/>
  <c r="I20" i="11" s="1"/>
  <c r="E21" i="11"/>
  <c r="I21" i="11" s="1"/>
  <c r="E22" i="11"/>
  <c r="K22" i="11" s="1"/>
  <c r="E23" i="11"/>
  <c r="F23" i="11" s="1"/>
  <c r="E24" i="11"/>
  <c r="G24" i="11" s="1"/>
  <c r="J24" i="11" s="1"/>
  <c r="E25" i="11"/>
  <c r="G25" i="11" s="1"/>
  <c r="E26" i="11"/>
  <c r="K26" i="11" s="1"/>
  <c r="E27" i="11"/>
  <c r="K27" i="11" s="1"/>
  <c r="E28" i="11"/>
  <c r="I28" i="11" s="1"/>
  <c r="E29" i="11"/>
  <c r="K29" i="11" s="1"/>
  <c r="E30" i="11"/>
  <c r="F30" i="11" s="1"/>
  <c r="E31" i="11"/>
  <c r="G31" i="11" s="1"/>
  <c r="E32" i="11"/>
  <c r="G32" i="11" s="1"/>
  <c r="H32" i="11" s="1"/>
  <c r="E33" i="11"/>
  <c r="G33" i="11" s="1"/>
  <c r="E34" i="11"/>
  <c r="E35" i="11"/>
  <c r="E36" i="11"/>
  <c r="G36" i="11" s="1"/>
  <c r="H36" i="11" s="1"/>
  <c r="E37" i="11"/>
  <c r="G37" i="11" s="1"/>
  <c r="E38" i="11"/>
  <c r="E39" i="11"/>
  <c r="K39" i="11" s="1"/>
  <c r="E40" i="11"/>
  <c r="F40" i="11" s="1"/>
  <c r="E41" i="11"/>
  <c r="F41" i="11" s="1"/>
  <c r="E42" i="11"/>
  <c r="I42" i="11" s="1"/>
  <c r="E43" i="11"/>
  <c r="G43" i="11" s="1"/>
  <c r="H43" i="11" s="1"/>
  <c r="E44" i="11"/>
  <c r="I44" i="11" s="1"/>
  <c r="E45" i="11"/>
  <c r="I45" i="11" s="1"/>
  <c r="E46" i="11"/>
  <c r="F46" i="11" s="1"/>
  <c r="E47" i="11"/>
  <c r="E48" i="11"/>
  <c r="F48" i="11" s="1"/>
  <c r="E49" i="11"/>
  <c r="E50" i="11"/>
  <c r="F50" i="11" s="1"/>
  <c r="E51" i="11"/>
  <c r="G51" i="11" s="1"/>
  <c r="E52" i="11"/>
  <c r="I52" i="11" s="1"/>
  <c r="E53" i="11"/>
  <c r="H53" i="11" s="1"/>
  <c r="E54" i="11"/>
  <c r="G54" i="11" s="1"/>
  <c r="E55" i="11"/>
  <c r="G55" i="11" s="1"/>
  <c r="E56" i="11"/>
  <c r="I56" i="11" s="1"/>
  <c r="E57" i="11"/>
  <c r="G57" i="11" s="1"/>
  <c r="E58" i="11"/>
  <c r="K58" i="11" s="1"/>
  <c r="E59" i="11"/>
  <c r="K59" i="11" s="1"/>
  <c r="E60" i="11"/>
  <c r="I60" i="11" s="1"/>
  <c r="E61" i="11"/>
  <c r="K61" i="11" s="1"/>
  <c r="E62" i="11"/>
  <c r="G62" i="11" s="1"/>
  <c r="E63" i="11"/>
  <c r="G63" i="11" s="1"/>
  <c r="E64" i="11"/>
  <c r="G64" i="11" s="1"/>
  <c r="E65" i="11"/>
  <c r="F65" i="11" s="1"/>
  <c r="E66" i="11"/>
  <c r="I66" i="11" s="1"/>
  <c r="E67" i="11"/>
  <c r="J67" i="11" s="1"/>
  <c r="E68" i="11"/>
  <c r="F68" i="11" s="1"/>
  <c r="E69" i="11"/>
  <c r="K69" i="11" s="1"/>
  <c r="E70" i="11"/>
  <c r="F70" i="11" s="1"/>
  <c r="E71" i="11"/>
  <c r="G71" i="11" s="1"/>
  <c r="E72" i="11"/>
  <c r="I72" i="11" s="1"/>
  <c r="E73" i="11"/>
  <c r="K73" i="11" s="1"/>
  <c r="E74" i="11"/>
  <c r="F74" i="11" s="1"/>
  <c r="E75" i="11"/>
  <c r="I75" i="11" s="1"/>
  <c r="E76" i="11"/>
  <c r="G76" i="11" s="1"/>
  <c r="E77" i="11"/>
  <c r="J77" i="11" s="1"/>
  <c r="E78" i="11"/>
  <c r="H78" i="11" s="1"/>
  <c r="E79" i="11"/>
  <c r="I79" i="11" s="1"/>
  <c r="E80" i="11"/>
  <c r="I80" i="11" s="1"/>
  <c r="E81" i="11"/>
  <c r="G81" i="11" s="1"/>
  <c r="E82" i="11"/>
  <c r="K82" i="11" s="1"/>
  <c r="E83" i="11"/>
  <c r="J83" i="11" s="1"/>
  <c r="E84" i="11"/>
  <c r="G84" i="11" s="1"/>
  <c r="E85" i="11"/>
  <c r="K85" i="11" s="1"/>
  <c r="E86" i="11"/>
  <c r="H86" i="11" s="1"/>
  <c r="E87" i="11"/>
  <c r="K87" i="11" s="1"/>
  <c r="E88" i="11"/>
  <c r="H88" i="11" s="1"/>
  <c r="E89" i="11"/>
  <c r="I89" i="11" s="1"/>
  <c r="E90" i="11"/>
  <c r="I90" i="11" s="1"/>
  <c r="E91" i="11"/>
  <c r="G91" i="11" s="1"/>
  <c r="E92" i="11"/>
  <c r="J92" i="11" s="1"/>
  <c r="E93" i="11"/>
  <c r="F93" i="11" s="1"/>
  <c r="E94" i="11"/>
  <c r="K94" i="11" s="1"/>
  <c r="E95" i="11"/>
  <c r="G95" i="11" s="1"/>
  <c r="E96" i="11"/>
  <c r="I96" i="11" s="1"/>
  <c r="E97" i="11"/>
  <c r="K97" i="11" s="1"/>
  <c r="E98" i="11"/>
  <c r="K98" i="11" s="1"/>
  <c r="E99" i="11"/>
  <c r="G99" i="11" s="1"/>
  <c r="E100" i="11"/>
  <c r="I100" i="11" s="1"/>
  <c r="E101" i="11"/>
  <c r="G101" i="11" s="1"/>
  <c r="E102" i="11"/>
  <c r="I102" i="11" s="1"/>
  <c r="E103" i="11"/>
  <c r="H103" i="11" s="1"/>
  <c r="E104" i="11"/>
  <c r="I104" i="11" s="1"/>
  <c r="E105" i="11"/>
  <c r="I105" i="11" s="1"/>
  <c r="E106" i="11"/>
  <c r="I106" i="11" s="1"/>
  <c r="E107" i="11"/>
  <c r="I107" i="11" s="1"/>
  <c r="E108" i="11"/>
  <c r="H108" i="11" s="1"/>
  <c r="E109" i="11"/>
  <c r="G109" i="11" s="1"/>
  <c r="E110" i="11"/>
  <c r="G110" i="11" s="1"/>
  <c r="E111" i="11"/>
  <c r="G111" i="11" s="1"/>
  <c r="E112" i="11"/>
  <c r="I112" i="11" s="1"/>
  <c r="E113" i="11"/>
  <c r="F113" i="11" s="1"/>
  <c r="E114" i="11"/>
  <c r="I114" i="11" s="1"/>
  <c r="E115" i="11"/>
  <c r="H115" i="11" s="1"/>
  <c r="E116" i="11"/>
  <c r="J116" i="11" s="1"/>
  <c r="E117" i="11"/>
  <c r="G117" i="11" s="1"/>
  <c r="E118" i="11"/>
  <c r="K118" i="11" s="1"/>
  <c r="E119" i="11"/>
  <c r="K119" i="11" s="1"/>
  <c r="E120" i="11"/>
  <c r="I120" i="11" s="1"/>
  <c r="E121" i="11"/>
  <c r="F121" i="11" s="1"/>
  <c r="E122" i="11"/>
  <c r="F122" i="11" s="1"/>
  <c r="E123" i="11"/>
  <c r="I123" i="11" s="1"/>
  <c r="E124" i="11"/>
  <c r="H124" i="11" s="1"/>
  <c r="E125" i="11"/>
  <c r="G125" i="11" s="1"/>
  <c r="E126" i="11"/>
  <c r="F126" i="11" s="1"/>
  <c r="E127" i="11"/>
  <c r="F127" i="11" s="1"/>
  <c r="E128" i="11"/>
  <c r="K128" i="11" s="1"/>
  <c r="E129" i="11"/>
  <c r="I129" i="11" s="1"/>
  <c r="E130" i="11"/>
  <c r="G130" i="11" s="1"/>
  <c r="E131" i="11"/>
  <c r="K131" i="11" s="1"/>
  <c r="E132" i="11"/>
  <c r="K132" i="11" s="1"/>
  <c r="E133" i="11"/>
  <c r="F133" i="11" s="1"/>
  <c r="E134" i="11"/>
  <c r="H134" i="11" s="1"/>
  <c r="E19" i="11"/>
  <c r="K19" i="11" s="1"/>
  <c r="L18" i="11"/>
  <c r="K18" i="11"/>
  <c r="J18" i="11"/>
  <c r="I18" i="11"/>
  <c r="H18" i="11"/>
  <c r="G18" i="11"/>
  <c r="F18" i="11"/>
  <c r="B9" i="11"/>
  <c r="B3" i="13"/>
  <c r="B2" i="13"/>
  <c r="B4" i="11"/>
  <c r="G80" i="11"/>
  <c r="K103" i="11"/>
  <c r="G103" i="11"/>
  <c r="I87" i="11"/>
  <c r="K36" i="11"/>
  <c r="G38" i="11"/>
  <c r="J38" i="11" s="1"/>
  <c r="G20" i="11"/>
  <c r="K71" i="11"/>
  <c r="K23" i="11"/>
  <c r="K30" i="11"/>
  <c r="K60" i="11"/>
  <c r="F108" i="11"/>
  <c r="F84" i="11"/>
  <c r="H71" i="11"/>
  <c r="F55" i="11"/>
  <c r="F39" i="11"/>
  <c r="B19" i="11"/>
  <c r="H76" i="11"/>
  <c r="H52" i="11"/>
  <c r="H92" i="11"/>
  <c r="H93" i="11"/>
  <c r="J78" i="11"/>
  <c r="J103" i="11"/>
  <c r="J119" i="11"/>
  <c r="J60" i="11"/>
  <c r="J71" i="11"/>
  <c r="J54" i="11"/>
  <c r="J86" i="11"/>
  <c r="J55" i="11"/>
  <c r="J87" i="11"/>
  <c r="B3" i="11"/>
  <c r="D134" i="11"/>
  <c r="C134" i="11"/>
  <c r="B134" i="11"/>
  <c r="A134" i="11"/>
  <c r="D133" i="11"/>
  <c r="C133" i="11"/>
  <c r="B133" i="11"/>
  <c r="A133" i="11"/>
  <c r="D132" i="11"/>
  <c r="C132" i="11"/>
  <c r="B132" i="11"/>
  <c r="A132" i="11"/>
  <c r="D131" i="11"/>
  <c r="C131" i="11"/>
  <c r="B131" i="11"/>
  <c r="A131" i="11"/>
  <c r="B116" i="11"/>
  <c r="C116" i="11"/>
  <c r="D116" i="11"/>
  <c r="B117" i="11"/>
  <c r="C117" i="11"/>
  <c r="D117" i="11"/>
  <c r="B118" i="11"/>
  <c r="C118" i="11"/>
  <c r="D118" i="11"/>
  <c r="B119" i="11"/>
  <c r="C119" i="11"/>
  <c r="D119" i="11"/>
  <c r="B120" i="11"/>
  <c r="C120" i="11"/>
  <c r="D120" i="11"/>
  <c r="B121" i="11"/>
  <c r="C121" i="11"/>
  <c r="D121" i="11"/>
  <c r="B122" i="11"/>
  <c r="C122" i="11"/>
  <c r="D122" i="11"/>
  <c r="B123" i="11"/>
  <c r="C123" i="11"/>
  <c r="D123" i="11"/>
  <c r="B124" i="11"/>
  <c r="C124" i="11"/>
  <c r="D124" i="11"/>
  <c r="B125" i="11"/>
  <c r="C125" i="11"/>
  <c r="D125" i="11"/>
  <c r="B126" i="11"/>
  <c r="C126" i="11"/>
  <c r="D126" i="11"/>
  <c r="B127" i="11"/>
  <c r="C127" i="11"/>
  <c r="D127" i="11"/>
  <c r="B128" i="11"/>
  <c r="C128" i="11"/>
  <c r="D128" i="11"/>
  <c r="B129" i="11"/>
  <c r="C129" i="11"/>
  <c r="D129" i="11"/>
  <c r="B130" i="11"/>
  <c r="C130" i="11"/>
  <c r="D130" i="11"/>
  <c r="C115" i="11"/>
  <c r="B115" i="11"/>
  <c r="D115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B32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B50" i="11"/>
  <c r="C50" i="11"/>
  <c r="D50" i="11"/>
  <c r="B51" i="11"/>
  <c r="C51" i="11"/>
  <c r="D51" i="11"/>
  <c r="B52" i="11"/>
  <c r="C52" i="11"/>
  <c r="D52" i="11"/>
  <c r="B53" i="11"/>
  <c r="C53" i="11"/>
  <c r="D53" i="11"/>
  <c r="B54" i="11"/>
  <c r="C54" i="11"/>
  <c r="D54" i="11"/>
  <c r="B55" i="11"/>
  <c r="C55" i="11"/>
  <c r="D55" i="11"/>
  <c r="B56" i="11"/>
  <c r="C56" i="11"/>
  <c r="D56" i="11"/>
  <c r="B57" i="11"/>
  <c r="C57" i="11"/>
  <c r="D57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B78" i="11"/>
  <c r="C78" i="11"/>
  <c r="D78" i="11"/>
  <c r="B79" i="11"/>
  <c r="C79" i="11"/>
  <c r="D79" i="11"/>
  <c r="B80" i="11"/>
  <c r="C80" i="11"/>
  <c r="D80" i="11"/>
  <c r="B81" i="11"/>
  <c r="C81" i="11"/>
  <c r="D81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B90" i="11"/>
  <c r="C90" i="11"/>
  <c r="D90" i="11"/>
  <c r="B91" i="11"/>
  <c r="C91" i="11"/>
  <c r="D91" i="11"/>
  <c r="B92" i="11"/>
  <c r="C92" i="11"/>
  <c r="D92" i="11"/>
  <c r="B93" i="11"/>
  <c r="C93" i="11"/>
  <c r="D93" i="11"/>
  <c r="B94" i="11"/>
  <c r="C94" i="11"/>
  <c r="D94" i="11"/>
  <c r="B95" i="11"/>
  <c r="C95" i="11"/>
  <c r="D95" i="11"/>
  <c r="B96" i="11"/>
  <c r="C96" i="11"/>
  <c r="D96" i="11"/>
  <c r="B97" i="11"/>
  <c r="C97" i="11"/>
  <c r="D97" i="11"/>
  <c r="B98" i="11"/>
  <c r="C98" i="11"/>
  <c r="D98" i="11"/>
  <c r="B99" i="11"/>
  <c r="C99" i="11"/>
  <c r="D99" i="11"/>
  <c r="B100" i="11"/>
  <c r="C100" i="11"/>
  <c r="D100" i="11"/>
  <c r="B101" i="11"/>
  <c r="C101" i="11"/>
  <c r="D101" i="11"/>
  <c r="B102" i="11"/>
  <c r="C102" i="11"/>
  <c r="D102" i="11"/>
  <c r="B103" i="11"/>
  <c r="C103" i="11"/>
  <c r="D103" i="11"/>
  <c r="B104" i="11"/>
  <c r="C104" i="11"/>
  <c r="D104" i="11"/>
  <c r="B105" i="11"/>
  <c r="C105" i="11"/>
  <c r="D105" i="11"/>
  <c r="B106" i="11"/>
  <c r="C106" i="11"/>
  <c r="D106" i="11"/>
  <c r="B107" i="11"/>
  <c r="C107" i="11"/>
  <c r="D107" i="11"/>
  <c r="B108" i="11"/>
  <c r="C108" i="11"/>
  <c r="D108" i="11"/>
  <c r="B109" i="11"/>
  <c r="C109" i="11"/>
  <c r="D109" i="11"/>
  <c r="B110" i="11"/>
  <c r="C110" i="11"/>
  <c r="D110" i="11"/>
  <c r="B111" i="11"/>
  <c r="C111" i="11"/>
  <c r="D111" i="11"/>
  <c r="B112" i="11"/>
  <c r="C112" i="11"/>
  <c r="D112" i="11"/>
  <c r="B113" i="11"/>
  <c r="C113" i="11"/>
  <c r="D113" i="11"/>
  <c r="B114" i="11"/>
  <c r="C114" i="11"/>
  <c r="D114" i="11"/>
  <c r="D19" i="11"/>
  <c r="C19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15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9" i="11"/>
  <c r="D129" i="1"/>
  <c r="D141" i="1"/>
  <c r="D136" i="1"/>
  <c r="J105" i="11" l="1"/>
  <c r="J89" i="11"/>
  <c r="I64" i="11"/>
  <c r="F57" i="11"/>
  <c r="J80" i="11"/>
  <c r="K80" i="11"/>
  <c r="F105" i="11"/>
  <c r="F124" i="11"/>
  <c r="H57" i="11"/>
  <c r="K105" i="11"/>
  <c r="K121" i="11"/>
  <c r="J106" i="11"/>
  <c r="K57" i="11"/>
  <c r="F64" i="11"/>
  <c r="I94" i="11"/>
  <c r="H91" i="11"/>
  <c r="J57" i="11"/>
  <c r="H89" i="11"/>
  <c r="F89" i="11"/>
  <c r="F100" i="11"/>
  <c r="I27" i="11"/>
  <c r="H105" i="11"/>
  <c r="J74" i="11"/>
  <c r="H59" i="11"/>
  <c r="K43" i="11"/>
  <c r="G73" i="11"/>
  <c r="I43" i="11"/>
  <c r="J43" i="11"/>
  <c r="G105" i="11"/>
  <c r="G89" i="11"/>
  <c r="J52" i="11"/>
  <c r="H132" i="11"/>
  <c r="K84" i="11"/>
  <c r="G121" i="11"/>
  <c r="H75" i="11"/>
  <c r="K100" i="11"/>
  <c r="K116" i="11"/>
  <c r="I54" i="11"/>
  <c r="F43" i="11"/>
  <c r="F107" i="11"/>
  <c r="I118" i="11"/>
  <c r="H107" i="11"/>
  <c r="K91" i="11"/>
  <c r="I74" i="11"/>
  <c r="I76" i="11"/>
  <c r="J107" i="11"/>
  <c r="H55" i="11"/>
  <c r="F59" i="11"/>
  <c r="K107" i="11"/>
  <c r="K55" i="11"/>
  <c r="G90" i="11"/>
  <c r="G68" i="11"/>
  <c r="K123" i="11"/>
  <c r="F106" i="11"/>
  <c r="G106" i="11"/>
  <c r="J91" i="11"/>
  <c r="F75" i="11"/>
  <c r="J76" i="11"/>
  <c r="J90" i="11"/>
  <c r="H119" i="11"/>
  <c r="F91" i="11"/>
  <c r="K76" i="11"/>
  <c r="F123" i="11"/>
  <c r="K106" i="11"/>
  <c r="H116" i="11"/>
  <c r="I26" i="11"/>
  <c r="J59" i="11"/>
  <c r="F76" i="11"/>
  <c r="J104" i="11"/>
  <c r="H123" i="11"/>
  <c r="J75" i="11"/>
  <c r="H96" i="11"/>
  <c r="F92" i="11"/>
  <c r="K108" i="11"/>
  <c r="I71" i="11"/>
  <c r="G75" i="11"/>
  <c r="K124" i="11"/>
  <c r="G107" i="11"/>
  <c r="J108" i="11"/>
  <c r="F90" i="11"/>
  <c r="K42" i="11"/>
  <c r="J123" i="11"/>
  <c r="K24" i="11"/>
  <c r="H24" i="11"/>
  <c r="I69" i="11"/>
  <c r="J101" i="11"/>
  <c r="J69" i="11"/>
  <c r="H60" i="11"/>
  <c r="H84" i="11"/>
  <c r="F71" i="11"/>
  <c r="F69" i="11"/>
  <c r="G69" i="11"/>
  <c r="I124" i="11"/>
  <c r="H85" i="11"/>
  <c r="F85" i="11"/>
  <c r="G60" i="11"/>
  <c r="H87" i="11"/>
  <c r="H112" i="11"/>
  <c r="F87" i="11"/>
  <c r="K81" i="11"/>
  <c r="G104" i="11"/>
  <c r="I68" i="11"/>
  <c r="I116" i="11"/>
  <c r="I92" i="11"/>
  <c r="I133" i="11"/>
  <c r="K129" i="11"/>
  <c r="H68" i="11"/>
  <c r="F60" i="11"/>
  <c r="F103" i="11"/>
  <c r="I55" i="11"/>
  <c r="J117" i="11"/>
  <c r="I93" i="11"/>
  <c r="J65" i="11"/>
  <c r="G93" i="11"/>
  <c r="K92" i="11"/>
  <c r="I84" i="11"/>
  <c r="G100" i="11"/>
  <c r="F114" i="11"/>
  <c r="F109" i="11"/>
  <c r="G92" i="11"/>
  <c r="G66" i="11"/>
  <c r="J133" i="11"/>
  <c r="K93" i="11"/>
  <c r="K66" i="11"/>
  <c r="K75" i="11"/>
  <c r="G108" i="11"/>
  <c r="J82" i="11"/>
  <c r="F97" i="11"/>
  <c r="G65" i="11"/>
  <c r="H38" i="11"/>
  <c r="J66" i="11"/>
  <c r="H81" i="11"/>
  <c r="J113" i="11"/>
  <c r="F42" i="11"/>
  <c r="I36" i="11"/>
  <c r="G28" i="11"/>
  <c r="I23" i="11"/>
  <c r="I41" i="11"/>
  <c r="G45" i="11"/>
  <c r="J45" i="11" s="1"/>
  <c r="F45" i="11"/>
  <c r="I34" i="11"/>
  <c r="G34" i="11"/>
  <c r="H34" i="11" s="1"/>
  <c r="K48" i="11"/>
  <c r="K45" i="11"/>
  <c r="J32" i="11"/>
  <c r="K25" i="11"/>
  <c r="K21" i="11"/>
  <c r="J25" i="11"/>
  <c r="I25" i="11"/>
  <c r="I46" i="11"/>
  <c r="F27" i="11"/>
  <c r="G44" i="11"/>
  <c r="J36" i="11"/>
  <c r="F25" i="11"/>
  <c r="K20" i="11"/>
  <c r="G23" i="11"/>
  <c r="J23" i="11" s="1"/>
  <c r="K32" i="11"/>
  <c r="G27" i="11"/>
  <c r="H27" i="11" s="1"/>
  <c r="J33" i="11"/>
  <c r="F20" i="11"/>
  <c r="H20" i="11"/>
  <c r="I33" i="11"/>
  <c r="G48" i="11"/>
  <c r="J48" i="11" s="1"/>
  <c r="F44" i="11"/>
  <c r="G41" i="11"/>
  <c r="H41" i="11" s="1"/>
  <c r="F17" i="13"/>
  <c r="G17" i="13" s="1"/>
  <c r="H17" i="13" s="1"/>
  <c r="I19" i="11"/>
  <c r="J68" i="11"/>
  <c r="K38" i="11"/>
  <c r="I22" i="11"/>
  <c r="K89" i="11"/>
  <c r="H133" i="11"/>
  <c r="H97" i="11"/>
  <c r="F36" i="11"/>
  <c r="F116" i="11"/>
  <c r="K54" i="11"/>
  <c r="I48" i="11"/>
  <c r="J100" i="11"/>
  <c r="J121" i="11"/>
  <c r="K70" i="11"/>
  <c r="F22" i="11"/>
  <c r="I49" i="11"/>
  <c r="I70" i="11"/>
  <c r="J84" i="11"/>
  <c r="H110" i="11"/>
  <c r="H62" i="11"/>
  <c r="H121" i="11"/>
  <c r="F52" i="11"/>
  <c r="F132" i="11"/>
  <c r="K52" i="11"/>
  <c r="K86" i="11"/>
  <c r="H54" i="11"/>
  <c r="G49" i="11"/>
  <c r="J49" i="11" s="1"/>
  <c r="G70" i="11"/>
  <c r="G132" i="11"/>
  <c r="J102" i="11"/>
  <c r="K102" i="11"/>
  <c r="K49" i="11"/>
  <c r="J132" i="11"/>
  <c r="J70" i="11"/>
  <c r="K68" i="11"/>
  <c r="K41" i="11"/>
  <c r="H70" i="11"/>
  <c r="I57" i="11"/>
  <c r="I113" i="11"/>
  <c r="I86" i="11"/>
  <c r="G52" i="11"/>
  <c r="I132" i="11"/>
  <c r="F54" i="11"/>
  <c r="J37" i="11"/>
  <c r="J134" i="11"/>
  <c r="J129" i="11"/>
  <c r="H25" i="11"/>
  <c r="H100" i="11"/>
  <c r="F101" i="11"/>
  <c r="F78" i="11"/>
  <c r="I121" i="11"/>
  <c r="G116" i="11"/>
  <c r="F47" i="11"/>
  <c r="F118" i="11"/>
  <c r="J73" i="11"/>
  <c r="J53" i="11"/>
  <c r="J20" i="11"/>
  <c r="J97" i="11"/>
  <c r="H73" i="11"/>
  <c r="F21" i="11"/>
  <c r="I73" i="11"/>
  <c r="I38" i="11"/>
  <c r="G122" i="11"/>
  <c r="G59" i="11"/>
  <c r="G134" i="11"/>
  <c r="H69" i="11"/>
  <c r="H118" i="11"/>
  <c r="F73" i="11"/>
  <c r="F129" i="11"/>
  <c r="K33" i="11"/>
  <c r="H67" i="11"/>
  <c r="K34" i="11"/>
  <c r="G114" i="11"/>
  <c r="K114" i="11"/>
  <c r="H82" i="11"/>
  <c r="K96" i="11"/>
  <c r="I88" i="11"/>
  <c r="K99" i="11"/>
  <c r="J98" i="11"/>
  <c r="H83" i="11"/>
  <c r="F67" i="11"/>
  <c r="F80" i="11"/>
  <c r="K130" i="11"/>
  <c r="I108" i="11"/>
  <c r="J114" i="11"/>
  <c r="H65" i="11"/>
  <c r="H33" i="11"/>
  <c r="H129" i="11"/>
  <c r="H80" i="11"/>
  <c r="F26" i="11"/>
  <c r="F96" i="11"/>
  <c r="K134" i="11"/>
  <c r="I97" i="11"/>
  <c r="F38" i="11"/>
  <c r="G74" i="11"/>
  <c r="G118" i="11"/>
  <c r="G83" i="11"/>
  <c r="H66" i="11"/>
  <c r="F34" i="11"/>
  <c r="I65" i="11"/>
  <c r="G97" i="11"/>
  <c r="G42" i="11"/>
  <c r="K74" i="11"/>
  <c r="I122" i="11"/>
  <c r="I82" i="11"/>
  <c r="G112" i="11"/>
  <c r="H51" i="11"/>
  <c r="J64" i="11"/>
  <c r="H113" i="11"/>
  <c r="H90" i="11"/>
  <c r="H56" i="11"/>
  <c r="F33" i="11"/>
  <c r="F58" i="11"/>
  <c r="K28" i="11"/>
  <c r="K112" i="11"/>
  <c r="I24" i="11"/>
  <c r="K65" i="11"/>
  <c r="G82" i="11"/>
  <c r="K122" i="11"/>
  <c r="G96" i="11"/>
  <c r="G124" i="11"/>
  <c r="F66" i="11"/>
  <c r="I130" i="11"/>
  <c r="F112" i="11"/>
  <c r="I50" i="11"/>
  <c r="J56" i="11"/>
  <c r="J81" i="11"/>
  <c r="J96" i="11"/>
  <c r="H58" i="11"/>
  <c r="F28" i="11"/>
  <c r="F49" i="11"/>
  <c r="F82" i="11"/>
  <c r="K44" i="11"/>
  <c r="G22" i="11"/>
  <c r="H22" i="11" s="1"/>
  <c r="G113" i="11"/>
  <c r="G50" i="11"/>
  <c r="H50" i="11" s="1"/>
  <c r="G86" i="11"/>
  <c r="H130" i="11"/>
  <c r="I119" i="11"/>
  <c r="I32" i="11"/>
  <c r="F130" i="11"/>
  <c r="J58" i="11"/>
  <c r="J130" i="11"/>
  <c r="H74" i="11"/>
  <c r="H122" i="11"/>
  <c r="F128" i="11"/>
  <c r="K113" i="11"/>
  <c r="F86" i="11"/>
  <c r="G26" i="11"/>
  <c r="J26" i="11" s="1"/>
  <c r="K90" i="11"/>
  <c r="I134" i="11"/>
  <c r="G128" i="11"/>
  <c r="G123" i="11"/>
  <c r="H64" i="11"/>
  <c r="I58" i="11"/>
  <c r="I128" i="11"/>
  <c r="H98" i="11"/>
  <c r="G56" i="11"/>
  <c r="J122" i="11"/>
  <c r="J128" i="11"/>
  <c r="H128" i="11"/>
  <c r="F81" i="11"/>
  <c r="K64" i="11"/>
  <c r="F102" i="11"/>
  <c r="I81" i="11"/>
  <c r="G129" i="11"/>
  <c r="G58" i="11"/>
  <c r="G102" i="11"/>
  <c r="F134" i="11"/>
  <c r="H114" i="11"/>
  <c r="F98" i="11"/>
  <c r="J124" i="11"/>
  <c r="J112" i="11"/>
  <c r="H102" i="11"/>
  <c r="H106" i="11"/>
  <c r="K31" i="11"/>
  <c r="K46" i="11"/>
  <c r="I31" i="11"/>
  <c r="G94" i="11"/>
  <c r="K95" i="11"/>
  <c r="H37" i="11"/>
  <c r="H117" i="11"/>
  <c r="F63" i="11"/>
  <c r="F117" i="11"/>
  <c r="K101" i="11"/>
  <c r="F94" i="11"/>
  <c r="G21" i="11"/>
  <c r="J21" i="11" s="1"/>
  <c r="K133" i="11"/>
  <c r="G46" i="11"/>
  <c r="J46" i="11" s="1"/>
  <c r="I98" i="11"/>
  <c r="H99" i="11"/>
  <c r="K47" i="11"/>
  <c r="J109" i="11"/>
  <c r="J79" i="11"/>
  <c r="J61" i="11"/>
  <c r="H94" i="11"/>
  <c r="F125" i="11"/>
  <c r="H127" i="11"/>
  <c r="K62" i="11"/>
  <c r="K63" i="11"/>
  <c r="I30" i="11"/>
  <c r="G98" i="11"/>
  <c r="J95" i="11"/>
  <c r="F37" i="11"/>
  <c r="I53" i="11"/>
  <c r="I101" i="11"/>
  <c r="G47" i="11"/>
  <c r="H47" i="11" s="1"/>
  <c r="J94" i="11"/>
  <c r="H61" i="11"/>
  <c r="H101" i="11"/>
  <c r="H125" i="11"/>
  <c r="F53" i="11"/>
  <c r="K78" i="11"/>
  <c r="K109" i="11"/>
  <c r="K79" i="11"/>
  <c r="G53" i="11"/>
  <c r="G30" i="11"/>
  <c r="J30" i="11" s="1"/>
  <c r="K50" i="11"/>
  <c r="I126" i="11"/>
  <c r="I47" i="11"/>
  <c r="I95" i="11"/>
  <c r="K111" i="11"/>
  <c r="I29" i="11"/>
  <c r="K53" i="11"/>
  <c r="I77" i="11"/>
  <c r="I78" i="11"/>
  <c r="J126" i="11"/>
  <c r="I111" i="11"/>
  <c r="F79" i="11"/>
  <c r="K127" i="11"/>
  <c r="F110" i="11"/>
  <c r="G29" i="11"/>
  <c r="H29" i="11" s="1"/>
  <c r="G77" i="11"/>
  <c r="I109" i="11"/>
  <c r="G78" i="11"/>
  <c r="G126" i="11"/>
  <c r="J93" i="11"/>
  <c r="H109" i="11"/>
  <c r="F29" i="11"/>
  <c r="K77" i="11"/>
  <c r="I63" i="11"/>
  <c r="H111" i="11"/>
  <c r="K110" i="11"/>
  <c r="J125" i="11"/>
  <c r="J118" i="11"/>
  <c r="H77" i="11"/>
  <c r="H63" i="11"/>
  <c r="F95" i="11"/>
  <c r="F61" i="11"/>
  <c r="K125" i="11"/>
  <c r="I61" i="11"/>
  <c r="I110" i="11"/>
  <c r="J127" i="11"/>
  <c r="H95" i="11"/>
  <c r="F31" i="11"/>
  <c r="F77" i="11"/>
  <c r="K126" i="11"/>
  <c r="H126" i="11"/>
  <c r="G61" i="11"/>
  <c r="I62" i="11"/>
  <c r="J110" i="11"/>
  <c r="I127" i="11"/>
  <c r="J31" i="11"/>
  <c r="H31" i="11"/>
  <c r="J62" i="11"/>
  <c r="G127" i="11"/>
  <c r="J111" i="11"/>
  <c r="J63" i="11"/>
  <c r="I85" i="11"/>
  <c r="J85" i="11"/>
  <c r="F32" i="11"/>
  <c r="F19" i="11"/>
  <c r="F119" i="11"/>
  <c r="K37" i="11"/>
  <c r="F99" i="11"/>
  <c r="F62" i="11"/>
  <c r="F111" i="11"/>
  <c r="I125" i="11"/>
  <c r="G79" i="11"/>
  <c r="H131" i="11"/>
  <c r="H79" i="11"/>
  <c r="F115" i="11"/>
  <c r="K51" i="11"/>
  <c r="K104" i="11"/>
  <c r="J88" i="11"/>
  <c r="H104" i="11"/>
  <c r="F104" i="11"/>
  <c r="G133" i="11"/>
  <c r="I103" i="11"/>
  <c r="G88" i="11"/>
  <c r="F56" i="11"/>
  <c r="K35" i="11"/>
  <c r="K56" i="11"/>
  <c r="I83" i="11"/>
  <c r="G131" i="11"/>
  <c r="J72" i="11"/>
  <c r="J131" i="11"/>
  <c r="H72" i="11"/>
  <c r="I37" i="11"/>
  <c r="I59" i="11"/>
  <c r="K83" i="11"/>
  <c r="I131" i="11"/>
  <c r="J51" i="11"/>
  <c r="J120" i="11"/>
  <c r="F83" i="11"/>
  <c r="G19" i="11"/>
  <c r="H19" i="11" s="1"/>
  <c r="G35" i="11"/>
  <c r="J35" i="11" s="1"/>
  <c r="G87" i="11"/>
  <c r="F131" i="11"/>
  <c r="K120" i="11"/>
  <c r="F35" i="11"/>
  <c r="F72" i="11"/>
  <c r="K72" i="11"/>
  <c r="F120" i="11"/>
  <c r="K117" i="11"/>
  <c r="G85" i="11"/>
  <c r="G72" i="11"/>
  <c r="I39" i="11"/>
  <c r="I91" i="11"/>
  <c r="I115" i="11"/>
  <c r="G120" i="11"/>
  <c r="H120" i="11"/>
  <c r="K115" i="11"/>
  <c r="I117" i="11"/>
  <c r="G39" i="11"/>
  <c r="G67" i="11"/>
  <c r="G115" i="11"/>
  <c r="G40" i="11"/>
  <c r="H40" i="11" s="1"/>
  <c r="I35" i="11"/>
  <c r="F24" i="11"/>
  <c r="I67" i="11"/>
  <c r="G119" i="11"/>
  <c r="I40" i="11"/>
  <c r="K67" i="11"/>
  <c r="K40" i="11"/>
  <c r="J99" i="11"/>
  <c r="F88" i="11"/>
  <c r="K88" i="11"/>
  <c r="F51" i="11"/>
  <c r="I99" i="11"/>
  <c r="I51" i="11"/>
  <c r="J115" i="11"/>
  <c r="H23" i="11" l="1"/>
  <c r="H21" i="11"/>
  <c r="H48" i="11"/>
  <c r="H30" i="11"/>
  <c r="J29" i="11"/>
  <c r="J47" i="11"/>
  <c r="H42" i="11"/>
  <c r="J42" i="11"/>
  <c r="J50" i="11"/>
  <c r="J22" i="11"/>
  <c r="H46" i="11"/>
  <c r="H26" i="11"/>
  <c r="J28" i="11"/>
  <c r="H28" i="11"/>
  <c r="H45" i="11"/>
  <c r="J27" i="11"/>
  <c r="J40" i="11"/>
  <c r="H35" i="11"/>
  <c r="J41" i="11"/>
  <c r="J39" i="11"/>
  <c r="H39" i="11"/>
  <c r="J34" i="11"/>
  <c r="H49" i="11"/>
  <c r="J44" i="11"/>
  <c r="H44" i="11"/>
  <c r="J19" i="11"/>
</calcChain>
</file>

<file path=xl/sharedStrings.xml><?xml version="1.0" encoding="utf-8"?>
<sst xmlns="http://schemas.openxmlformats.org/spreadsheetml/2006/main" count="3527" uniqueCount="1844">
  <si>
    <t xml:space="preserve"> COVIDSeq MiSeq Workbook (CS.L1.v1)</t>
  </si>
  <si>
    <t>Run ID:</t>
  </si>
  <si>
    <r>
      <t xml:space="preserve">ROWS SHOULD NOT BE DELETED!                            </t>
    </r>
    <r>
      <rPr>
        <sz val="12"/>
        <color theme="1"/>
        <rFont val="Calibri"/>
        <family val="2"/>
        <scheme val="minor"/>
      </rPr>
      <t xml:space="preserve">Unused rows may be hidden. </t>
    </r>
  </si>
  <si>
    <t>Key</t>
  </si>
  <si>
    <t>Library Prep Date:</t>
  </si>
  <si>
    <t>White cells: Fillable</t>
  </si>
  <si>
    <t>Library Prep Technician:</t>
  </si>
  <si>
    <t>Blue cells: Formulas</t>
  </si>
  <si>
    <t>Sequencing Kit Type/Chemistry</t>
  </si>
  <si>
    <r>
      <t xml:space="preserve">Ct value </t>
    </r>
    <r>
      <rPr>
        <sz val="12"/>
        <color theme="1"/>
        <rFont val="Calibri"/>
        <family val="2"/>
      </rPr>
      <t>≥ 28</t>
    </r>
  </si>
  <si>
    <t>Sequencing Date:</t>
  </si>
  <si>
    <t>Sequencing Technician:</t>
  </si>
  <si>
    <t>*For Index Set 1: Choose "UD-A" from the Index Kit dropdown in column J. For Index Set 2: Choose "UD-B"</t>
  </si>
  <si>
    <t>Comments:</t>
  </si>
  <si>
    <t>Sample Well</t>
  </si>
  <si>
    <t>Sample ID</t>
  </si>
  <si>
    <t>Description/Variant</t>
  </si>
  <si>
    <t>Project ID</t>
  </si>
  <si>
    <t>Genome Size</t>
  </si>
  <si>
    <t>Ct Value</t>
  </si>
  <si>
    <t>Index Kit*</t>
  </si>
  <si>
    <t>Index Plate Well</t>
  </si>
  <si>
    <t>Comments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</si>
  <si>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</si>
  <si>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</si>
  <si>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</si>
  <si>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</si>
  <si>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</si>
  <si>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</si>
  <si>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</si>
  <si>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</si>
  <si>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</si>
  <si>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</si>
  <si>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</si>
  <si>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</si>
  <si>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</si>
  <si>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</si>
  <si>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</si>
  <si>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</si>
  <si>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</si>
  <si>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</si>
  <si>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</si>
  <si>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</si>
  <si>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</si>
  <si>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</si>
  <si>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</si>
  <si>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</si>
  <si>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</si>
  <si>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</si>
  <si>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</si>
  <si>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</si>
  <si>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</si>
  <si>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</si>
  <si>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</si>
  <si>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</si>
  <si>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</si>
  <si>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</si>
  <si>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</si>
  <si>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</si>
  <si>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</si>
  <si>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</si>
  <si>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</si>
  <si>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</si>
  <si>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</si>
  <si>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</si>
  <si>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</si>
  <si>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</si>
  <si>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</si>
  <si>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</si>
  <si>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</si>
  <si>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</si>
  <si>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</si>
  <si>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</si>
  <si>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</si>
  <si>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</si>
  <si>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</si>
  <si>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</si>
  <si>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</si>
  <si>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</si>
  <si>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</si>
  <si>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</si>
  <si>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</si>
  <si>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</si>
  <si>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</si>
  <si>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</si>
  <si>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</si>
  <si>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</si>
  <si>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</si>
  <si>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</si>
  <si>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</si>
  <si>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</si>
  <si>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</si>
  <si>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</si>
  <si>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</si>
  <si>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</si>
  <si>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</si>
  <si>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</si>
  <si>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</si>
  <si>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</si>
  <si>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</si>
  <si>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</si>
  <si>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</si>
  <si>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</si>
  <si>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</si>
  <si>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</si>
  <si>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</si>
  <si>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</si>
  <si>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</si>
  <si>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</si>
  <si>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</si>
  <si>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</si>
  <si>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</si>
  <si>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</si>
  <si>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</si>
  <si>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</si>
  <si>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</si>
  <si>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</si>
  <si>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</si>
  <si>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</si>
  <si>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Total MB:</t>
  </si>
  <si>
    <t>Total volume of pooled libraries:</t>
  </si>
  <si>
    <t>Reagent</t>
  </si>
  <si>
    <t>Lot#s</t>
  </si>
  <si>
    <t>Expiration Date</t>
  </si>
  <si>
    <t>Equipment</t>
  </si>
  <si>
    <t>SN#</t>
  </si>
  <si>
    <t>Volume of ITB to add to pool:</t>
  </si>
  <si>
    <t>CPC</t>
  </si>
  <si>
    <t>Thermal cycler (Anneal)</t>
  </si>
  <si>
    <t>Library pool concentration (Qubit value, ng/ul):</t>
  </si>
  <si>
    <t>ELB</t>
  </si>
  <si>
    <t>Thermal cycler (FSS)</t>
  </si>
  <si>
    <t>Molarity (nM) = (conc/(660g/mol x 400bp))x 10^6:</t>
  </si>
  <si>
    <t>EPH3</t>
  </si>
  <si>
    <t>Thermal cycler (PCR)</t>
  </si>
  <si>
    <t>FSM</t>
  </si>
  <si>
    <t>Thermal cycler( Tagment)</t>
  </si>
  <si>
    <t>Volume of RSB needed (ul) = 50 - volume of pool:</t>
  </si>
  <si>
    <t>RVT</t>
  </si>
  <si>
    <t>Thermal cycler( Post-Tag)</t>
  </si>
  <si>
    <t>CCP1</t>
  </si>
  <si>
    <t>Thermal cycler (Tag PCR)</t>
  </si>
  <si>
    <t>CCP2</t>
  </si>
  <si>
    <t>Desired Final Loading concentration (10 pM to 20 pM):</t>
  </si>
  <si>
    <t>IPM</t>
  </si>
  <si>
    <t>Sequencing Reagents</t>
  </si>
  <si>
    <t>Volume of 20pM library pool:</t>
  </si>
  <si>
    <t>EBLTS</t>
  </si>
  <si>
    <t>Volume of HT1 buffer:</t>
  </si>
  <si>
    <t>TB1</t>
  </si>
  <si>
    <t>HT1</t>
  </si>
  <si>
    <t>Percentage of PhiX spiked (if applicable):</t>
  </si>
  <si>
    <t>EPM</t>
  </si>
  <si>
    <t>PR2</t>
  </si>
  <si>
    <t>TWB</t>
  </si>
  <si>
    <t>Cartridge</t>
  </si>
  <si>
    <t>ST2</t>
  </si>
  <si>
    <t>Flow  Cell</t>
  </si>
  <si>
    <t>Indexes</t>
  </si>
  <si>
    <t>RSB</t>
  </si>
  <si>
    <t>ITB</t>
  </si>
  <si>
    <t>Post-Run Metrics (MiSeq)</t>
  </si>
  <si>
    <t>Ethanol</t>
  </si>
  <si>
    <t>Cluster Density</t>
  </si>
  <si>
    <t>Reporting Information:</t>
  </si>
  <si>
    <r>
      <t xml:space="preserve">Uploaded to BaseSpace </t>
    </r>
    <r>
      <rPr>
        <sz val="16"/>
        <color theme="1"/>
        <rFont val="Calibri"/>
        <family val="2"/>
      </rPr>
      <t>□</t>
    </r>
  </si>
  <si>
    <t xml:space="preserve">Date/Initials: </t>
  </si>
  <si>
    <t>Water</t>
  </si>
  <si>
    <t>Clusters Passing Filter</t>
  </si>
  <si>
    <r>
      <t>Samples uploaded to GISAID</t>
    </r>
    <r>
      <rPr>
        <sz val="18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□</t>
    </r>
  </si>
  <si>
    <t>NaOH</t>
  </si>
  <si>
    <t>Q30</t>
  </si>
  <si>
    <t>Report generated □</t>
  </si>
  <si>
    <t>Estimated Yield</t>
  </si>
  <si>
    <r>
      <t xml:space="preserve">Report reviewed </t>
    </r>
    <r>
      <rPr>
        <sz val="16"/>
        <color theme="1"/>
        <rFont val="Calibri"/>
        <family val="2"/>
        <scheme val="minor"/>
      </rPr>
      <t>□</t>
    </r>
    <r>
      <rPr>
        <sz val="11"/>
        <color theme="1"/>
        <rFont val="Calibri"/>
        <family val="2"/>
        <scheme val="minor"/>
      </rPr>
      <t xml:space="preserve"> </t>
    </r>
  </si>
  <si>
    <t>% Aligned (optional)</t>
  </si>
  <si>
    <r>
      <t>Report released</t>
    </r>
    <r>
      <rPr>
        <sz val="18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□</t>
    </r>
    <r>
      <rPr>
        <sz val="18"/>
        <color theme="1"/>
        <rFont val="Calibri"/>
        <family val="2"/>
        <scheme val="minor"/>
      </rPr>
      <t xml:space="preserve"> </t>
    </r>
  </si>
  <si>
    <t>[Header]</t>
  </si>
  <si>
    <t>IEMFileVersion</t>
  </si>
  <si>
    <t>Experiment Name</t>
  </si>
  <si>
    <t>Date</t>
  </si>
  <si>
    <t>Workflow</t>
  </si>
  <si>
    <t>GenerateFASTQ</t>
  </si>
  <si>
    <t>Application</t>
  </si>
  <si>
    <t>FASTQ Only</t>
  </si>
  <si>
    <t>Instrument Type</t>
  </si>
  <si>
    <t>Assay</t>
  </si>
  <si>
    <t>Illumina DNA Prep</t>
  </si>
  <si>
    <t>Index Adapters</t>
  </si>
  <si>
    <t>Chemistry</t>
  </si>
  <si>
    <t>Amplicon</t>
  </si>
  <si>
    <t>[Reads]</t>
  </si>
  <si>
    <t>[Settings]</t>
  </si>
  <si>
    <t>ReverseComplement</t>
  </si>
  <si>
    <t>Adapter</t>
  </si>
  <si>
    <t>CTGTCTCTTATACACATCT</t>
  </si>
  <si>
    <t>[Data]</t>
  </si>
  <si>
    <t>Sample_ID</t>
  </si>
  <si>
    <t>Sample_Name</t>
  </si>
  <si>
    <t>Sample_Plate</t>
  </si>
  <si>
    <t>Sample_Well</t>
  </si>
  <si>
    <t>Module</t>
  </si>
  <si>
    <t>GenerateFASTQ - 3.0.1</t>
  </si>
  <si>
    <t>Library Prep Kit</t>
  </si>
  <si>
    <t>Index Kit</t>
  </si>
  <si>
    <t>Description</t>
  </si>
  <si>
    <t>adapter</t>
  </si>
  <si>
    <t>DO NOT ALTER THIS TAB, or the SampleSheet tab</t>
  </si>
  <si>
    <t>CD</t>
  </si>
  <si>
    <t>UD-A</t>
  </si>
  <si>
    <t>UD-B</t>
  </si>
  <si>
    <t>UD-C</t>
  </si>
  <si>
    <t>UD-D</t>
  </si>
  <si>
    <t>IndexKits</t>
  </si>
  <si>
    <t>IEM_Assay</t>
  </si>
  <si>
    <t>IEM_IndexAdapters</t>
  </si>
  <si>
    <t>LRM_LibraryPrepKit</t>
  </si>
  <si>
    <t>IndexName</t>
  </si>
  <si>
    <t>BasesForSampleSheet</t>
  </si>
  <si>
    <t>Index Plate Well List</t>
  </si>
  <si>
    <t>Index i7 Name</t>
  </si>
  <si>
    <t>Index i5 Name</t>
  </si>
  <si>
    <t>Nextera DNA Flex</t>
  </si>
  <si>
    <t>Nextera DNA CD Indexes (96 Indexes plated)</t>
  </si>
  <si>
    <t>Nextera DNA CD Indexes - 96 Indexes Plated</t>
  </si>
  <si>
    <t>H503</t>
  </si>
  <si>
    <t>TATCCTCT</t>
  </si>
  <si>
    <t>H701</t>
  </si>
  <si>
    <t>H505</t>
  </si>
  <si>
    <t>UDP0001-7</t>
  </si>
  <si>
    <t>UDP0001-5</t>
  </si>
  <si>
    <t>UDP0097-7</t>
  </si>
  <si>
    <t>UDP0097-5</t>
  </si>
  <si>
    <t>UDP0193-7</t>
  </si>
  <si>
    <t>UDP0193-5</t>
  </si>
  <si>
    <t>UDP0289-7</t>
  </si>
  <si>
    <t>UDP0289-5</t>
  </si>
  <si>
    <t>IDT-ILMN Nextera DNA UD Indexes (384 Indexes)</t>
  </si>
  <si>
    <t>Nextera DNA UD Indexes Set A - 96 Indexes Plated</t>
  </si>
  <si>
    <t>GTAAGGAG</t>
  </si>
  <si>
    <t>H702</t>
  </si>
  <si>
    <t>H517</t>
  </si>
  <si>
    <t>UDP0002-7</t>
  </si>
  <si>
    <t>UDP0002-5</t>
  </si>
  <si>
    <t>UDP0098-7</t>
  </si>
  <si>
    <t>UDP0098-5</t>
  </si>
  <si>
    <t>UDP0194-7</t>
  </si>
  <si>
    <t>UDP0194-5</t>
  </si>
  <si>
    <t>UDP0290-7</t>
  </si>
  <si>
    <t>UDP0290-5</t>
  </si>
  <si>
    <t>Nextera DNA UD Indexes Set B - 96 Indexes Plated</t>
  </si>
  <si>
    <t>H506</t>
  </si>
  <si>
    <t>ACTGCATA</t>
  </si>
  <si>
    <t>H703</t>
  </si>
  <si>
    <t>UDP0003-7</t>
  </si>
  <si>
    <t>UDP0003-5</t>
  </si>
  <si>
    <t>UDP0099-7</t>
  </si>
  <si>
    <t>UDP0099-5</t>
  </si>
  <si>
    <t>UDP0195-7</t>
  </si>
  <si>
    <t>UDP0195-5</t>
  </si>
  <si>
    <t>UDP0291-7</t>
  </si>
  <si>
    <t>UDP0291-5</t>
  </si>
  <si>
    <t>Nextera DNA UD Indexes Set C - 96 Indexes Plated</t>
  </si>
  <si>
    <t>H510</t>
  </si>
  <si>
    <t>CGTCTAAT</t>
  </si>
  <si>
    <t>H705</t>
  </si>
  <si>
    <t>UDP0004-7</t>
  </si>
  <si>
    <t>UDP0004-5</t>
  </si>
  <si>
    <t>UDP0100-7</t>
  </si>
  <si>
    <t>UDP0100-5</t>
  </si>
  <si>
    <t>UDP0196-7</t>
  </si>
  <si>
    <t>UDP0196-5</t>
  </si>
  <si>
    <t>UDP0292-7</t>
  </si>
  <si>
    <t>UDP0292-5</t>
  </si>
  <si>
    <t>Nextera DNA UD Indexes Set D - 96 Indexes Plated</t>
  </si>
  <si>
    <t>H513</t>
  </si>
  <si>
    <t>TCGACTAG</t>
  </si>
  <si>
    <t>H706</t>
  </si>
  <si>
    <t>H516</t>
  </si>
  <si>
    <t>UDP0005-7</t>
  </si>
  <si>
    <t>UDP0005-5</t>
  </si>
  <si>
    <t>UDP0101-7</t>
  </si>
  <si>
    <t>UDP0101-5</t>
  </si>
  <si>
    <t>UDP0197-7</t>
  </si>
  <si>
    <t>UDP0197-5</t>
  </si>
  <si>
    <t>UDP0293-7</t>
  </si>
  <si>
    <t>UDP0293-5</t>
  </si>
  <si>
    <t>IDT-ILMN Nextera DNA UD Indexes 384 - Nextera DNA Flex</t>
  </si>
  <si>
    <t>IDT-ILMN Nextera DNA UD Indexes Set A B C D - 384 Indexes</t>
  </si>
  <si>
    <t>CCTAGAGT</t>
  </si>
  <si>
    <t>H710</t>
  </si>
  <si>
    <t>H522</t>
  </si>
  <si>
    <t>UDP0006-7</t>
  </si>
  <si>
    <t>UDP0006-5</t>
  </si>
  <si>
    <t>UDP0102-7</t>
  </si>
  <si>
    <t>UDP0102-5</t>
  </si>
  <si>
    <t>UDP0198-7</t>
  </si>
  <si>
    <t>UDP0198-5</t>
  </si>
  <si>
    <t>UDP0294-7</t>
  </si>
  <si>
    <t>UDP0294-5</t>
  </si>
  <si>
    <t>GCGTAAGA</t>
  </si>
  <si>
    <t>H711</t>
  </si>
  <si>
    <t>UDP0007-7</t>
  </si>
  <si>
    <t>UDP0007-5</t>
  </si>
  <si>
    <t>UDP0103-7</t>
  </si>
  <si>
    <t>UDP0103-5</t>
  </si>
  <si>
    <t>UDP0199-7</t>
  </si>
  <si>
    <t>UDP0199-5</t>
  </si>
  <si>
    <t>UDP0295-7</t>
  </si>
  <si>
    <t>UDP0295-5</t>
  </si>
  <si>
    <t>TTATGCGA</t>
  </si>
  <si>
    <t>H714</t>
  </si>
  <si>
    <t>UDP0008-7</t>
  </si>
  <si>
    <t>UDP0008-5</t>
  </si>
  <si>
    <t>UDP0104-7</t>
  </si>
  <si>
    <t>UDP0104-5</t>
  </si>
  <si>
    <t>UDP0200-7</t>
  </si>
  <si>
    <t>UDP0200-5</t>
  </si>
  <si>
    <t>UDP0296-7</t>
  </si>
  <si>
    <t>UDP0296-5</t>
  </si>
  <si>
    <t>TAAGGCGA</t>
  </si>
  <si>
    <t>UDP0009-7</t>
  </si>
  <si>
    <t>UDP0009-5</t>
  </si>
  <si>
    <t>UDP0105-7</t>
  </si>
  <si>
    <t>UDP0105-5</t>
  </si>
  <si>
    <t>UDP0201-7</t>
  </si>
  <si>
    <t>UDP0201-5</t>
  </si>
  <si>
    <t>UDP0297-7</t>
  </si>
  <si>
    <t>UDP0297-5</t>
  </si>
  <si>
    <t>CGTACTAG</t>
  </si>
  <si>
    <t>UDP0010-7</t>
  </si>
  <si>
    <t>UDP0010-5</t>
  </si>
  <si>
    <t>UDP0106-7</t>
  </si>
  <si>
    <t>UDP0106-5</t>
  </si>
  <si>
    <t>UDP0202-7</t>
  </si>
  <si>
    <t>UDP0202-5</t>
  </si>
  <si>
    <t>UDP0298-7</t>
  </si>
  <si>
    <t>UDP0298-5</t>
  </si>
  <si>
    <t>AGGCAGAA</t>
  </si>
  <si>
    <t>UDP0011-7</t>
  </si>
  <si>
    <t>UDP0011-5</t>
  </si>
  <si>
    <t>UDP0107-7</t>
  </si>
  <si>
    <t>UDP0107-5</t>
  </si>
  <si>
    <t>UDP0203-7</t>
  </si>
  <si>
    <t>UDP0203-5</t>
  </si>
  <si>
    <t>UDP0299-7</t>
  </si>
  <si>
    <t>UDP0299-5</t>
  </si>
  <si>
    <t>GGACTCCT</t>
  </si>
  <si>
    <t>H707</t>
  </si>
  <si>
    <t>UDP0012-7</t>
  </si>
  <si>
    <t>UDP0012-5</t>
  </si>
  <si>
    <t>UDP0108-7</t>
  </si>
  <si>
    <t>UDP0108-5</t>
  </si>
  <si>
    <t>UDP0204-7</t>
  </si>
  <si>
    <t>UDP0204-5</t>
  </si>
  <si>
    <t>UDP0300-7</t>
  </si>
  <si>
    <t>UDP0300-5</t>
  </si>
  <si>
    <t>TAGGCATG</t>
  </si>
  <si>
    <t>H712</t>
  </si>
  <si>
    <t>UDP0013-7</t>
  </si>
  <si>
    <t>UDP0013-5</t>
  </si>
  <si>
    <t>UDP0109-7</t>
  </si>
  <si>
    <t>UDP0109-5</t>
  </si>
  <si>
    <t>UDP0205-7</t>
  </si>
  <si>
    <t>UDP0205-5</t>
  </si>
  <si>
    <t>UDP0301-7</t>
  </si>
  <si>
    <t>UDP0301-5</t>
  </si>
  <si>
    <t>CTCTCTAC</t>
  </si>
  <si>
    <t>UDP0014-7</t>
  </si>
  <si>
    <t>UDP0014-5</t>
  </si>
  <si>
    <t>UDP0110-7</t>
  </si>
  <si>
    <t>UDP0110-5</t>
  </si>
  <si>
    <t>UDP0206-7</t>
  </si>
  <si>
    <t>UDP0206-5</t>
  </si>
  <si>
    <t>UDP0302-7</t>
  </si>
  <si>
    <t>UDP0302-5</t>
  </si>
  <si>
    <t>CGAGGCTG</t>
  </si>
  <si>
    <t>UDP0015-7</t>
  </si>
  <si>
    <t>UDP0015-5</t>
  </si>
  <si>
    <t>UDP0111-7</t>
  </si>
  <si>
    <t>UDP0111-5</t>
  </si>
  <si>
    <t>UDP0207-7</t>
  </si>
  <si>
    <t>UDP0207-5</t>
  </si>
  <si>
    <t>UDP0303-7</t>
  </si>
  <si>
    <t>UDP0303-5</t>
  </si>
  <si>
    <t>AAGAGGCA</t>
  </si>
  <si>
    <t>UDP0016-7</t>
  </si>
  <si>
    <t>UDP0016-5</t>
  </si>
  <si>
    <t>UDP0112-7</t>
  </si>
  <si>
    <t>UDP0112-5</t>
  </si>
  <si>
    <t>UDP0208-7</t>
  </si>
  <si>
    <t>UDP0208-5</t>
  </si>
  <si>
    <t>UDP0304-7</t>
  </si>
  <si>
    <t>UDP0304-5</t>
  </si>
  <si>
    <t>GTAGAGGA</t>
  </si>
  <si>
    <t>UDP0017-7</t>
  </si>
  <si>
    <t>UDP0017-5</t>
  </si>
  <si>
    <t>UDP0113-7</t>
  </si>
  <si>
    <t>UDP0113-5</t>
  </si>
  <si>
    <t>UDP0209-7</t>
  </si>
  <si>
    <t>UDP0209-5</t>
  </si>
  <si>
    <t>UDP0305-7</t>
  </si>
  <si>
    <t>UDP0305-5</t>
  </si>
  <si>
    <t>GCTCATGA</t>
  </si>
  <si>
    <t>UDP0018-7</t>
  </si>
  <si>
    <t>UDP0018-5</t>
  </si>
  <si>
    <t>UDP0114-7</t>
  </si>
  <si>
    <t>UDP0114-5</t>
  </si>
  <si>
    <t>UDP0210-7</t>
  </si>
  <si>
    <t>UDP0210-5</t>
  </si>
  <si>
    <t>UDP0306-7</t>
  </si>
  <si>
    <t>UDP0306-5</t>
  </si>
  <si>
    <t>H720</t>
  </si>
  <si>
    <t>CGGAGCCT</t>
  </si>
  <si>
    <t>UDP0019-7</t>
  </si>
  <si>
    <t>UDP0019-5</t>
  </si>
  <si>
    <t>UDP0115-7</t>
  </si>
  <si>
    <t>UDP0115-5</t>
  </si>
  <si>
    <t>UDP0211-7</t>
  </si>
  <si>
    <t>UDP0211-5</t>
  </si>
  <si>
    <t>UDP0307-7</t>
  </si>
  <si>
    <t>UDP0307-5</t>
  </si>
  <si>
    <t>H723</t>
  </si>
  <si>
    <t>TAGCGCTC</t>
  </si>
  <si>
    <t>UDP0020-7</t>
  </si>
  <si>
    <t>UDP0020-5</t>
  </si>
  <si>
    <t>UDP0116-7</t>
  </si>
  <si>
    <t>UDP0116-5</t>
  </si>
  <si>
    <t>UDP0212-7</t>
  </si>
  <si>
    <t>UDP0212-5</t>
  </si>
  <si>
    <t>UDP0308-7</t>
  </si>
  <si>
    <t>UDP0308-5</t>
  </si>
  <si>
    <t>GAACTGAGCG</t>
  </si>
  <si>
    <t>UDP0021-7</t>
  </si>
  <si>
    <t>UDP0021-5</t>
  </si>
  <si>
    <t>UDP0117-7</t>
  </si>
  <si>
    <t>UDP0117-5</t>
  </si>
  <si>
    <t>UDP0213-7</t>
  </si>
  <si>
    <t>UDP0213-5</t>
  </si>
  <si>
    <t>UDP0309-7</t>
  </si>
  <si>
    <t>UDP0309-5</t>
  </si>
  <si>
    <t>AGGTCAGATA</t>
  </si>
  <si>
    <t>UDP0022-7</t>
  </si>
  <si>
    <t>UDP0022-5</t>
  </si>
  <si>
    <t>UDP0118-7</t>
  </si>
  <si>
    <t>UDP0118-5</t>
  </si>
  <si>
    <t>UDP0214-7</t>
  </si>
  <si>
    <t>UDP0214-5</t>
  </si>
  <si>
    <t>UDP0310-7</t>
  </si>
  <si>
    <t>UDP0310-5</t>
  </si>
  <si>
    <t>CGTCTCATAT</t>
  </si>
  <si>
    <t>UDP0023-7</t>
  </si>
  <si>
    <t>UDP0023-5</t>
  </si>
  <si>
    <t>UDP0119-7</t>
  </si>
  <si>
    <t>UDP0119-5</t>
  </si>
  <si>
    <t>UDP0215-7</t>
  </si>
  <si>
    <t>UDP0215-5</t>
  </si>
  <si>
    <t>UDP0311-7</t>
  </si>
  <si>
    <t>UDP0311-5</t>
  </si>
  <si>
    <t>ATTCCATAAG</t>
  </si>
  <si>
    <t>UDP0024-7</t>
  </si>
  <si>
    <t>UDP0024-5</t>
  </si>
  <si>
    <t>UDP0120-7</t>
  </si>
  <si>
    <t>UDP0120-5</t>
  </si>
  <si>
    <t>UDP0216-7</t>
  </si>
  <si>
    <t>UDP0216-5</t>
  </si>
  <si>
    <t>UDP0312-7</t>
  </si>
  <si>
    <t>UDP0312-5</t>
  </si>
  <si>
    <t>GACGAGATTA</t>
  </si>
  <si>
    <t>UDP0025-7</t>
  </si>
  <si>
    <t>UDP0025-5</t>
  </si>
  <si>
    <t>UDP0121-7</t>
  </si>
  <si>
    <t>UDP0121-5</t>
  </si>
  <si>
    <t>UDP0217-7</t>
  </si>
  <si>
    <t>UDP0217-5</t>
  </si>
  <si>
    <t>UDP0313-7</t>
  </si>
  <si>
    <t>UDP0313-5</t>
  </si>
  <si>
    <t>AACATCGCGC</t>
  </si>
  <si>
    <t>UDP0026-7</t>
  </si>
  <si>
    <t>UDP0026-5</t>
  </si>
  <si>
    <t>UDP0122-7</t>
  </si>
  <si>
    <t>UDP0122-5</t>
  </si>
  <si>
    <t>UDP0218-7</t>
  </si>
  <si>
    <t>UDP0218-5</t>
  </si>
  <si>
    <t>UDP0314-7</t>
  </si>
  <si>
    <t>UDP0314-5</t>
  </si>
  <si>
    <t>CTAGTGCTCT</t>
  </si>
  <si>
    <t>UDP0027-7</t>
  </si>
  <si>
    <t>UDP0027-5</t>
  </si>
  <si>
    <t>UDP0123-7</t>
  </si>
  <si>
    <t>UDP0123-5</t>
  </si>
  <si>
    <t>UDP0219-7</t>
  </si>
  <si>
    <t>UDP0219-5</t>
  </si>
  <si>
    <t>UDP0315-7</t>
  </si>
  <si>
    <t>UDP0315-5</t>
  </si>
  <si>
    <t>GATCAAGGCA</t>
  </si>
  <si>
    <t>UDP0028-7</t>
  </si>
  <si>
    <t>UDP0028-5</t>
  </si>
  <si>
    <t>UDP0124-7</t>
  </si>
  <si>
    <t>UDP0124-5</t>
  </si>
  <si>
    <t>UDP0220-7</t>
  </si>
  <si>
    <t>UDP0220-5</t>
  </si>
  <si>
    <t>UDP0316-7</t>
  </si>
  <si>
    <t>UDP0316-5</t>
  </si>
  <si>
    <t>GACTGAGTAG</t>
  </si>
  <si>
    <t>UDP0029-7</t>
  </si>
  <si>
    <t>UDP0029-5</t>
  </si>
  <si>
    <t>UDP0125-7</t>
  </si>
  <si>
    <t>UDP0125-5</t>
  </si>
  <si>
    <t>UDP0221-7</t>
  </si>
  <si>
    <t>UDP0221-5</t>
  </si>
  <si>
    <t>UDP0317-7</t>
  </si>
  <si>
    <t>UDP0317-5</t>
  </si>
  <si>
    <t>AGTCAGACGA</t>
  </si>
  <si>
    <t>UDP0030-7</t>
  </si>
  <si>
    <t>UDP0030-5</t>
  </si>
  <si>
    <t>UDP0126-7</t>
  </si>
  <si>
    <t>UDP0126-5</t>
  </si>
  <si>
    <t>UDP0222-7</t>
  </si>
  <si>
    <t>UDP0222-5</t>
  </si>
  <si>
    <t>UDP0318-7</t>
  </si>
  <si>
    <t>UDP0318-5</t>
  </si>
  <si>
    <t>CCGTATGTTC</t>
  </si>
  <si>
    <t>UDP0031-7</t>
  </si>
  <si>
    <t>UDP0031-5</t>
  </si>
  <si>
    <t>UDP0127-7</t>
  </si>
  <si>
    <t>UDP0127-5</t>
  </si>
  <si>
    <t>UDP0223-7</t>
  </si>
  <si>
    <t>UDP0223-5</t>
  </si>
  <si>
    <t>UDP0319-7</t>
  </si>
  <si>
    <t>UDP0319-5</t>
  </si>
  <si>
    <t>GAGTCATAGG</t>
  </si>
  <si>
    <t>UDP0032-7</t>
  </si>
  <si>
    <t>UDP0032-5</t>
  </si>
  <si>
    <t>UDP0128-7</t>
  </si>
  <si>
    <t>UDP0128-5</t>
  </si>
  <si>
    <t>UDP0224-7</t>
  </si>
  <si>
    <t>UDP0224-5</t>
  </si>
  <si>
    <t>UDP0320-7</t>
  </si>
  <si>
    <t>UDP0320-5</t>
  </si>
  <si>
    <t>CTTGCCATTA</t>
  </si>
  <si>
    <t>UDP0033-7</t>
  </si>
  <si>
    <t>UDP0033-5</t>
  </si>
  <si>
    <t>UDP0129-7</t>
  </si>
  <si>
    <t>UDP0129-5</t>
  </si>
  <si>
    <t>UDP0225-7</t>
  </si>
  <si>
    <t>UDP0225-5</t>
  </si>
  <si>
    <t>UDP0321-7</t>
  </si>
  <si>
    <t>UDP0321-5</t>
  </si>
  <si>
    <t>GAAGCGGCAC</t>
  </si>
  <si>
    <t>UDP0034-7</t>
  </si>
  <si>
    <t>UDP0034-5</t>
  </si>
  <si>
    <t>UDP0130-7</t>
  </si>
  <si>
    <t>UDP0130-5</t>
  </si>
  <si>
    <t>UDP0226-7</t>
  </si>
  <si>
    <t>UDP0226-5</t>
  </si>
  <si>
    <t>UDP0322-7</t>
  </si>
  <si>
    <t>UDP0322-5</t>
  </si>
  <si>
    <t>TCCATTGCCG</t>
  </si>
  <si>
    <t>UDP0035-7</t>
  </si>
  <si>
    <t>UDP0035-5</t>
  </si>
  <si>
    <t>UDP0131-7</t>
  </si>
  <si>
    <t>UDP0131-5</t>
  </si>
  <si>
    <t>UDP0227-7</t>
  </si>
  <si>
    <t>UDP0227-5</t>
  </si>
  <si>
    <t>UDP0323-7</t>
  </si>
  <si>
    <t>UDP0323-5</t>
  </si>
  <si>
    <t>CGGTTACGGC</t>
  </si>
  <si>
    <t>UDP0036-7</t>
  </si>
  <si>
    <t>UDP0036-5</t>
  </si>
  <si>
    <t>UDP0132-7</t>
  </si>
  <si>
    <t>UDP0132-5</t>
  </si>
  <si>
    <t>UDP0228-7</t>
  </si>
  <si>
    <t>UDP0228-5</t>
  </si>
  <si>
    <t>UDP0324-7</t>
  </si>
  <si>
    <t>UDP0324-5</t>
  </si>
  <si>
    <t>GAGAATGGTT</t>
  </si>
  <si>
    <t>UDP0037-7</t>
  </si>
  <si>
    <t>UDP0037-5</t>
  </si>
  <si>
    <t>UDP0133-7</t>
  </si>
  <si>
    <t>UDP0133-5</t>
  </si>
  <si>
    <t>UDP0229-7</t>
  </si>
  <si>
    <t>UDP0229-5</t>
  </si>
  <si>
    <t>UDP0325-7</t>
  </si>
  <si>
    <t>UDP0325-5</t>
  </si>
  <si>
    <t>AGAGGCAACC</t>
  </si>
  <si>
    <t>UDP0038-7</t>
  </si>
  <si>
    <t>UDP0038-5</t>
  </si>
  <si>
    <t>UDP0134-7</t>
  </si>
  <si>
    <t>UDP0134-5</t>
  </si>
  <si>
    <t>UDP0230-7</t>
  </si>
  <si>
    <t>UDP0230-5</t>
  </si>
  <si>
    <t>UDP0326-7</t>
  </si>
  <si>
    <t>UDP0326-5</t>
  </si>
  <si>
    <t>CCATCATTAG</t>
  </si>
  <si>
    <t>UDP0039-7</t>
  </si>
  <si>
    <t>UDP0039-5</t>
  </si>
  <si>
    <t>UDP0135-7</t>
  </si>
  <si>
    <t>UDP0135-5</t>
  </si>
  <si>
    <t>UDP0231-7</t>
  </si>
  <si>
    <t>UDP0231-5</t>
  </si>
  <si>
    <t>UDP0327-7</t>
  </si>
  <si>
    <t>UDP0327-5</t>
  </si>
  <si>
    <t>GATAGGCCGA</t>
  </si>
  <si>
    <t>UDP0040-7</t>
  </si>
  <si>
    <t>UDP0040-5</t>
  </si>
  <si>
    <t>UDP0136-7</t>
  </si>
  <si>
    <t>UDP0136-5</t>
  </si>
  <si>
    <t>UDP0232-7</t>
  </si>
  <si>
    <t>UDP0232-5</t>
  </si>
  <si>
    <t>UDP0328-7</t>
  </si>
  <si>
    <t>UDP0328-5</t>
  </si>
  <si>
    <t>ATGGTTGACT</t>
  </si>
  <si>
    <t>UDP0041-7</t>
  </si>
  <si>
    <t>UDP0041-5</t>
  </si>
  <si>
    <t>UDP0137-7</t>
  </si>
  <si>
    <t>UDP0137-5</t>
  </si>
  <si>
    <t>UDP0233-7</t>
  </si>
  <si>
    <t>UDP0233-5</t>
  </si>
  <si>
    <t>UDP0329-7</t>
  </si>
  <si>
    <t>UDP0329-5</t>
  </si>
  <si>
    <t>TATTGCGCTC</t>
  </si>
  <si>
    <t>UDP0042-7</t>
  </si>
  <si>
    <t>UDP0042-5</t>
  </si>
  <si>
    <t>UDP0138-7</t>
  </si>
  <si>
    <t>UDP0138-5</t>
  </si>
  <si>
    <t>UDP0234-7</t>
  </si>
  <si>
    <t>UDP0234-5</t>
  </si>
  <si>
    <t>UDP0330-7</t>
  </si>
  <si>
    <t>UDP0330-5</t>
  </si>
  <si>
    <t>ACGCCTTGTT</t>
  </si>
  <si>
    <t>UDP0043-7</t>
  </si>
  <si>
    <t>UDP0043-5</t>
  </si>
  <si>
    <t>UDP0139-7</t>
  </si>
  <si>
    <t>UDP0139-5</t>
  </si>
  <si>
    <t>UDP0235-7</t>
  </si>
  <si>
    <t>UDP0235-5</t>
  </si>
  <si>
    <t>UDP0331-7</t>
  </si>
  <si>
    <t>UDP0331-5</t>
  </si>
  <si>
    <t>TTCTACATAC</t>
  </si>
  <si>
    <t>UDP0044-7</t>
  </si>
  <si>
    <t>UDP0044-5</t>
  </si>
  <si>
    <t>UDP0140-7</t>
  </si>
  <si>
    <t>UDP0140-5</t>
  </si>
  <si>
    <t>UDP0236-7</t>
  </si>
  <si>
    <t>UDP0236-5</t>
  </si>
  <si>
    <t>UDP0332-7</t>
  </si>
  <si>
    <t>UDP0332-5</t>
  </si>
  <si>
    <t>AACCATAGAA</t>
  </si>
  <si>
    <t>UDP0045-7</t>
  </si>
  <si>
    <t>UDP0045-5</t>
  </si>
  <si>
    <t>UDP0141-7</t>
  </si>
  <si>
    <t>UDP0141-5</t>
  </si>
  <si>
    <t>UDP0237-7</t>
  </si>
  <si>
    <t>UDP0237-5</t>
  </si>
  <si>
    <t>UDP0333-7</t>
  </si>
  <si>
    <t>UDP0333-5</t>
  </si>
  <si>
    <t>GGTTGCGAGG</t>
  </si>
  <si>
    <t>UDP0046-7</t>
  </si>
  <si>
    <t>UDP0046-5</t>
  </si>
  <si>
    <t>UDP0142-7</t>
  </si>
  <si>
    <t>UDP0142-5</t>
  </si>
  <si>
    <t>UDP0238-7</t>
  </si>
  <si>
    <t>UDP0238-5</t>
  </si>
  <si>
    <t>UDP0334-7</t>
  </si>
  <si>
    <t>UDP0334-5</t>
  </si>
  <si>
    <t>TAAGCATCCA</t>
  </si>
  <si>
    <t>UDP0047-7</t>
  </si>
  <si>
    <t>UDP0047-5</t>
  </si>
  <si>
    <t>UDP0143-7</t>
  </si>
  <si>
    <t>UDP0143-5</t>
  </si>
  <si>
    <t>UDP0239-7</t>
  </si>
  <si>
    <t>UDP0239-5</t>
  </si>
  <si>
    <t>UDP0335-7</t>
  </si>
  <si>
    <t>UDP0335-5</t>
  </si>
  <si>
    <t>ACCACGACAT</t>
  </si>
  <si>
    <t>UDP0048-7</t>
  </si>
  <si>
    <t>UDP0048-5</t>
  </si>
  <si>
    <t>UDP0144-7</t>
  </si>
  <si>
    <t>UDP0144-5</t>
  </si>
  <si>
    <t>UDP0240-7</t>
  </si>
  <si>
    <t>UDP0240-5</t>
  </si>
  <si>
    <t>UDP0336-7</t>
  </si>
  <si>
    <t>UDP0336-5</t>
  </si>
  <si>
    <t>GCCGCACTCT</t>
  </si>
  <si>
    <t>UDP0049-7</t>
  </si>
  <si>
    <t>UDP0049-5</t>
  </si>
  <si>
    <t>UDP0145-7</t>
  </si>
  <si>
    <t>UDP0145-5</t>
  </si>
  <si>
    <t>UDP0241-7</t>
  </si>
  <si>
    <t>UDP0241-5</t>
  </si>
  <si>
    <t>UDP0337-7</t>
  </si>
  <si>
    <t>UDP0337-5</t>
  </si>
  <si>
    <t>CCACCAGGCA</t>
  </si>
  <si>
    <t>UDP0050-7</t>
  </si>
  <si>
    <t>UDP0050-5</t>
  </si>
  <si>
    <t>UDP0146-7</t>
  </si>
  <si>
    <t>UDP0146-5</t>
  </si>
  <si>
    <t>UDP0242-7</t>
  </si>
  <si>
    <t>UDP0242-5</t>
  </si>
  <si>
    <t>UDP0338-7</t>
  </si>
  <si>
    <t>UDP0338-5</t>
  </si>
  <si>
    <t>GTGACACGCA</t>
  </si>
  <si>
    <t>UDP0051-7</t>
  </si>
  <si>
    <t>UDP0051-5</t>
  </si>
  <si>
    <t>UDP0147-7</t>
  </si>
  <si>
    <t>UDP0147-5</t>
  </si>
  <si>
    <t>UDP0243-7</t>
  </si>
  <si>
    <t>UDP0243-5</t>
  </si>
  <si>
    <t>UDP0339-7</t>
  </si>
  <si>
    <t>UDP0339-5</t>
  </si>
  <si>
    <t>ACAGTGTATG</t>
  </si>
  <si>
    <t>UDP0052-7</t>
  </si>
  <si>
    <t>UDP0052-5</t>
  </si>
  <si>
    <t>UDP0148-7</t>
  </si>
  <si>
    <t>UDP0148-5</t>
  </si>
  <si>
    <t>UDP0244-7</t>
  </si>
  <si>
    <t>UDP0244-5</t>
  </si>
  <si>
    <t>UDP0340-7</t>
  </si>
  <si>
    <t>UDP0340-5</t>
  </si>
  <si>
    <t>TGATTATACG</t>
  </si>
  <si>
    <t>UDP0053-7</t>
  </si>
  <si>
    <t>UDP0053-5</t>
  </si>
  <si>
    <t>UDP0149-7</t>
  </si>
  <si>
    <t>UDP0149-5</t>
  </si>
  <si>
    <t>UDP0245-7</t>
  </si>
  <si>
    <t>UDP0245-5</t>
  </si>
  <si>
    <t>UDP0341-7</t>
  </si>
  <si>
    <t>UDP0341-5</t>
  </si>
  <si>
    <t>CAGCCGCGTA</t>
  </si>
  <si>
    <t>UDP0054-7</t>
  </si>
  <si>
    <t>UDP0054-5</t>
  </si>
  <si>
    <t>UDP0150-7</t>
  </si>
  <si>
    <t>UDP0150-5</t>
  </si>
  <si>
    <t>UDP0246-7</t>
  </si>
  <si>
    <t>UDP0246-5</t>
  </si>
  <si>
    <t>UDP0342-7</t>
  </si>
  <si>
    <t>UDP0342-5</t>
  </si>
  <si>
    <t>GGTAACTCGC</t>
  </si>
  <si>
    <t>UDP0055-7</t>
  </si>
  <si>
    <t>UDP0055-5</t>
  </si>
  <si>
    <t>UDP0151-7</t>
  </si>
  <si>
    <t>UDP0151-5</t>
  </si>
  <si>
    <t>UDP0247-7</t>
  </si>
  <si>
    <t>UDP0247-5</t>
  </si>
  <si>
    <t>UDP0343-7</t>
  </si>
  <si>
    <t>UDP0343-5</t>
  </si>
  <si>
    <t>ACCGGCCGTA</t>
  </si>
  <si>
    <t>UDP0056-7</t>
  </si>
  <si>
    <t>UDP0056-5</t>
  </si>
  <si>
    <t>UDP0152-7</t>
  </si>
  <si>
    <t>UDP0152-5</t>
  </si>
  <si>
    <t>UDP0248-7</t>
  </si>
  <si>
    <t>UDP0248-5</t>
  </si>
  <si>
    <t>UDP0344-7</t>
  </si>
  <si>
    <t>UDP0344-5</t>
  </si>
  <si>
    <t>TGTAATCGAC</t>
  </si>
  <si>
    <t>UDP0057-7</t>
  </si>
  <si>
    <t>UDP0057-5</t>
  </si>
  <si>
    <t>UDP0153-7</t>
  </si>
  <si>
    <t>UDP0153-5</t>
  </si>
  <si>
    <t>UDP0249-7</t>
  </si>
  <si>
    <t>UDP0249-5</t>
  </si>
  <si>
    <t>UDP0345-7</t>
  </si>
  <si>
    <t>UDP0345-5</t>
  </si>
  <si>
    <t>GTGCAGACAG</t>
  </si>
  <si>
    <t>UDP0058-7</t>
  </si>
  <si>
    <t>UDP0058-5</t>
  </si>
  <si>
    <t>UDP0154-7</t>
  </si>
  <si>
    <t>UDP0154-5</t>
  </si>
  <si>
    <t>UDP0250-7</t>
  </si>
  <si>
    <t>UDP0250-5</t>
  </si>
  <si>
    <t>UDP0346-7</t>
  </si>
  <si>
    <t>UDP0346-5</t>
  </si>
  <si>
    <t>CAATCGGCTG</t>
  </si>
  <si>
    <t>UDP0059-7</t>
  </si>
  <si>
    <t>UDP0059-5</t>
  </si>
  <si>
    <t>UDP0155-7</t>
  </si>
  <si>
    <t>UDP0155-5</t>
  </si>
  <si>
    <t>UDP0251-7</t>
  </si>
  <si>
    <t>UDP0251-5</t>
  </si>
  <si>
    <t>UDP0347-7</t>
  </si>
  <si>
    <t>UDP0347-5</t>
  </si>
  <si>
    <t>TATGTAGTCA</t>
  </si>
  <si>
    <t>UDP0060-7</t>
  </si>
  <si>
    <t>UDP0060-5</t>
  </si>
  <si>
    <t>UDP0156-7</t>
  </si>
  <si>
    <t>UDP0156-5</t>
  </si>
  <si>
    <t>UDP0252-7</t>
  </si>
  <si>
    <t>UDP0252-5</t>
  </si>
  <si>
    <t>UDP0348-7</t>
  </si>
  <si>
    <t>UDP0348-5</t>
  </si>
  <si>
    <t>ACTCGGCAAT</t>
  </si>
  <si>
    <t>UDP0061-7</t>
  </si>
  <si>
    <t>UDP0061-5</t>
  </si>
  <si>
    <t>UDP0157-7</t>
  </si>
  <si>
    <t>UDP0157-5</t>
  </si>
  <si>
    <t>UDP0253-7</t>
  </si>
  <si>
    <t>UDP0253-5</t>
  </si>
  <si>
    <t>UDP0349-7</t>
  </si>
  <si>
    <t>UDP0349-5</t>
  </si>
  <si>
    <t>GTCTAATGGC</t>
  </si>
  <si>
    <t>UDP0062-7</t>
  </si>
  <si>
    <t>UDP0062-5</t>
  </si>
  <si>
    <t>UDP0158-7</t>
  </si>
  <si>
    <t>UDP0158-5</t>
  </si>
  <si>
    <t>UDP0254-7</t>
  </si>
  <si>
    <t>UDP0254-5</t>
  </si>
  <si>
    <t>UDP0350-7</t>
  </si>
  <si>
    <t>UDP0350-5</t>
  </si>
  <si>
    <t>CCATCTCGCC</t>
  </si>
  <si>
    <t>UDP0063-7</t>
  </si>
  <si>
    <t>UDP0063-5</t>
  </si>
  <si>
    <t>UDP0159-7</t>
  </si>
  <si>
    <t>UDP0159-5</t>
  </si>
  <si>
    <t>UDP0255-7</t>
  </si>
  <si>
    <t>UDP0255-5</t>
  </si>
  <si>
    <t>UDP0351-7</t>
  </si>
  <si>
    <t>UDP0351-5</t>
  </si>
  <si>
    <t>CTGCGAGCCA</t>
  </si>
  <si>
    <t>UDP0064-7</t>
  </si>
  <si>
    <t>UDP0064-5</t>
  </si>
  <si>
    <t>UDP0160-7</t>
  </si>
  <si>
    <t>UDP0160-5</t>
  </si>
  <si>
    <t>UDP0256-7</t>
  </si>
  <si>
    <t>UDP0256-5</t>
  </si>
  <si>
    <t>UDP0352-7</t>
  </si>
  <si>
    <t>UDP0352-5</t>
  </si>
  <si>
    <t>CGTTATTCTA</t>
  </si>
  <si>
    <t>UDP0065-7</t>
  </si>
  <si>
    <t>UDP0065-5</t>
  </si>
  <si>
    <t>UDP0161-7</t>
  </si>
  <si>
    <t>UDP0161-5</t>
  </si>
  <si>
    <t>UDP0257-7</t>
  </si>
  <si>
    <t>UDP0257-5</t>
  </si>
  <si>
    <t>UDP0353-7</t>
  </si>
  <si>
    <t>UDP0353-5</t>
  </si>
  <si>
    <t>AGATCCATTA</t>
  </si>
  <si>
    <t>UDP0066-7</t>
  </si>
  <si>
    <t>UDP0066-5</t>
  </si>
  <si>
    <t>UDP0162-7</t>
  </si>
  <si>
    <t>UDP0162-5</t>
  </si>
  <si>
    <t>UDP0258-7</t>
  </si>
  <si>
    <t>UDP0258-5</t>
  </si>
  <si>
    <t>UDP0354-7</t>
  </si>
  <si>
    <t>UDP0354-5</t>
  </si>
  <si>
    <t>GTCCTGGATA</t>
  </si>
  <si>
    <t>UDP0067-7</t>
  </si>
  <si>
    <t>UDP0067-5</t>
  </si>
  <si>
    <t>UDP0163-7</t>
  </si>
  <si>
    <t>UDP0163-5</t>
  </si>
  <si>
    <t>UDP0259-7</t>
  </si>
  <si>
    <t>UDP0259-5</t>
  </si>
  <si>
    <t>UDP0355-7</t>
  </si>
  <si>
    <t>UDP0355-5</t>
  </si>
  <si>
    <t>CAGTGGCACT</t>
  </si>
  <si>
    <t>UDP0068-7</t>
  </si>
  <si>
    <t>UDP0068-5</t>
  </si>
  <si>
    <t>UDP0164-7</t>
  </si>
  <si>
    <t>UDP0164-5</t>
  </si>
  <si>
    <t>UDP0260-7</t>
  </si>
  <si>
    <t>UDP0260-5</t>
  </si>
  <si>
    <t>UDP0356-7</t>
  </si>
  <si>
    <t>UDP0356-5</t>
  </si>
  <si>
    <t>AGTGTTGCAC</t>
  </si>
  <si>
    <t>UDP0069-7</t>
  </si>
  <si>
    <t>UDP0069-5</t>
  </si>
  <si>
    <t>UDP0165-7</t>
  </si>
  <si>
    <t>UDP0165-5</t>
  </si>
  <si>
    <t>UDP0261-7</t>
  </si>
  <si>
    <t>UDP0261-5</t>
  </si>
  <si>
    <t>UDP0357-7</t>
  </si>
  <si>
    <t>UDP0357-5</t>
  </si>
  <si>
    <t>GACACCATGT</t>
  </si>
  <si>
    <t>UDP0070-7</t>
  </si>
  <si>
    <t>UDP0070-5</t>
  </si>
  <si>
    <t>UDP0166-7</t>
  </si>
  <si>
    <t>UDP0166-5</t>
  </si>
  <si>
    <t>UDP0262-7</t>
  </si>
  <si>
    <t>UDP0262-5</t>
  </si>
  <si>
    <t>UDP0358-7</t>
  </si>
  <si>
    <t>UDP0358-5</t>
  </si>
  <si>
    <t>CCTGTCTGTC</t>
  </si>
  <si>
    <t>UDP0071-7</t>
  </si>
  <si>
    <t>UDP0071-5</t>
  </si>
  <si>
    <t>UDP0167-7</t>
  </si>
  <si>
    <t>UDP0167-5</t>
  </si>
  <si>
    <t>UDP0263-7</t>
  </si>
  <si>
    <t>UDP0263-5</t>
  </si>
  <si>
    <t>UDP0359-7</t>
  </si>
  <si>
    <t>UDP0359-5</t>
  </si>
  <si>
    <t>TGATGTAAGA</t>
  </si>
  <si>
    <t>UDP0072-7</t>
  </si>
  <si>
    <t>UDP0072-5</t>
  </si>
  <si>
    <t>UDP0168-7</t>
  </si>
  <si>
    <t>UDP0168-5</t>
  </si>
  <si>
    <t>UDP0264-7</t>
  </si>
  <si>
    <t>UDP0264-5</t>
  </si>
  <si>
    <t>UDP0360-7</t>
  </si>
  <si>
    <t>UDP0360-5</t>
  </si>
  <si>
    <t>GGAATTGTAA</t>
  </si>
  <si>
    <t>UDP0073-7</t>
  </si>
  <si>
    <t>UDP0073-5</t>
  </si>
  <si>
    <t>UDP0169-7</t>
  </si>
  <si>
    <t>UDP0169-5</t>
  </si>
  <si>
    <t>UDP0265-7</t>
  </si>
  <si>
    <t>UDP0265-5</t>
  </si>
  <si>
    <t>UDP0361-7</t>
  </si>
  <si>
    <t>UDP0361-5</t>
  </si>
  <si>
    <t>GCATAAGCTT</t>
  </si>
  <si>
    <t>UDP0074-7</t>
  </si>
  <si>
    <t>UDP0074-5</t>
  </si>
  <si>
    <t>UDP0170-7</t>
  </si>
  <si>
    <t>UDP0170-5</t>
  </si>
  <si>
    <t>UDP0266-7</t>
  </si>
  <si>
    <t>UDP0266-5</t>
  </si>
  <si>
    <t>UDP0362-7</t>
  </si>
  <si>
    <t>UDP0362-5</t>
  </si>
  <si>
    <t>CTGAGGAATA</t>
  </si>
  <si>
    <t>UDP0075-7</t>
  </si>
  <si>
    <t>UDP0075-5</t>
  </si>
  <si>
    <t>UDP0171-7</t>
  </si>
  <si>
    <t>UDP0171-5</t>
  </si>
  <si>
    <t>UDP0267-7</t>
  </si>
  <si>
    <t>UDP0267-5</t>
  </si>
  <si>
    <t>UDP0363-7</t>
  </si>
  <si>
    <t>UDP0363-5</t>
  </si>
  <si>
    <t>AACGCACGAG</t>
  </si>
  <si>
    <t>UDP0076-7</t>
  </si>
  <si>
    <t>UDP0076-5</t>
  </si>
  <si>
    <t>UDP0172-7</t>
  </si>
  <si>
    <t>UDP0172-5</t>
  </si>
  <si>
    <t>UDP0268-7</t>
  </si>
  <si>
    <t>UDP0268-5</t>
  </si>
  <si>
    <t>UDP0364-7</t>
  </si>
  <si>
    <t>UDP0364-5</t>
  </si>
  <si>
    <t>TCTATCCTAA</t>
  </si>
  <si>
    <t>UDP0077-7</t>
  </si>
  <si>
    <t>UDP0077-5</t>
  </si>
  <si>
    <t>UDP0173-7</t>
  </si>
  <si>
    <t>UDP0173-5</t>
  </si>
  <si>
    <t>UDP0269-7</t>
  </si>
  <si>
    <t>UDP0269-5</t>
  </si>
  <si>
    <t>UDP0365-7</t>
  </si>
  <si>
    <t>UDP0365-5</t>
  </si>
  <si>
    <t>CTCGCTTCGG</t>
  </si>
  <si>
    <t>UDP0078-7</t>
  </si>
  <si>
    <t>UDP0078-5</t>
  </si>
  <si>
    <t>UDP0174-7</t>
  </si>
  <si>
    <t>UDP0174-5</t>
  </si>
  <si>
    <t>UDP0270-7</t>
  </si>
  <si>
    <t>UDP0270-5</t>
  </si>
  <si>
    <t>UDP0366-7</t>
  </si>
  <si>
    <t>UDP0366-5</t>
  </si>
  <si>
    <t>CTGTTGGTCC</t>
  </si>
  <si>
    <t>UDP0079-7</t>
  </si>
  <si>
    <t>UDP0079-5</t>
  </si>
  <si>
    <t>UDP0175-7</t>
  </si>
  <si>
    <t>UDP0175-5</t>
  </si>
  <si>
    <t>UDP0271-7</t>
  </si>
  <si>
    <t>UDP0271-5</t>
  </si>
  <si>
    <t>UDP0367-7</t>
  </si>
  <si>
    <t>UDP0367-5</t>
  </si>
  <si>
    <t>TTACCTGGAA</t>
  </si>
  <si>
    <t>UDP0080-7</t>
  </si>
  <si>
    <t>UDP0080-5</t>
  </si>
  <si>
    <t>UDP0176-7</t>
  </si>
  <si>
    <t>UDP0176-5</t>
  </si>
  <si>
    <t>UDP0272-7</t>
  </si>
  <si>
    <t>UDP0272-5</t>
  </si>
  <si>
    <t>UDP0368-7</t>
  </si>
  <si>
    <t>UDP0368-5</t>
  </si>
  <si>
    <t>TGGCTAATCA</t>
  </si>
  <si>
    <t>UDP0081-7</t>
  </si>
  <si>
    <t>UDP0081-5</t>
  </si>
  <si>
    <t>UDP0177-7</t>
  </si>
  <si>
    <t>UDP0177-5</t>
  </si>
  <si>
    <t>UDP0273-7</t>
  </si>
  <si>
    <t>UDP0273-5</t>
  </si>
  <si>
    <t>UDP0369-7</t>
  </si>
  <si>
    <t>UDP0369-5</t>
  </si>
  <si>
    <t>AACACTGTTA</t>
  </si>
  <si>
    <t>UDP0082-7</t>
  </si>
  <si>
    <t>UDP0082-5</t>
  </si>
  <si>
    <t>UDP0178-7</t>
  </si>
  <si>
    <t>UDP0178-5</t>
  </si>
  <si>
    <t>UDP0274-7</t>
  </si>
  <si>
    <t>UDP0274-5</t>
  </si>
  <si>
    <t>UDP0370-7</t>
  </si>
  <si>
    <t>UDP0370-5</t>
  </si>
  <si>
    <t>ATTGCGCGGT</t>
  </si>
  <si>
    <t>UDP0083-7</t>
  </si>
  <si>
    <t>UDP0083-5</t>
  </si>
  <si>
    <t>UDP0179-7</t>
  </si>
  <si>
    <t>UDP0179-5</t>
  </si>
  <si>
    <t>UDP0275-7</t>
  </si>
  <si>
    <t>UDP0275-5</t>
  </si>
  <si>
    <t>UDP0371-7</t>
  </si>
  <si>
    <t>UDP0371-5</t>
  </si>
  <si>
    <t>TGGCGCGAAC</t>
  </si>
  <si>
    <t>UDP0084-7</t>
  </si>
  <si>
    <t>UDP0084-5</t>
  </si>
  <si>
    <t>UDP0180-7</t>
  </si>
  <si>
    <t>UDP0180-5</t>
  </si>
  <si>
    <t>UDP0276-7</t>
  </si>
  <si>
    <t>UDP0276-5</t>
  </si>
  <si>
    <t>UDP0372-7</t>
  </si>
  <si>
    <t>UDP0372-5</t>
  </si>
  <si>
    <t>TAATGTGTCT</t>
  </si>
  <si>
    <t>UDP0085-7</t>
  </si>
  <si>
    <t>UDP0085-5</t>
  </si>
  <si>
    <t>UDP0181-7</t>
  </si>
  <si>
    <t>UDP0181-5</t>
  </si>
  <si>
    <t>UDP0277-7</t>
  </si>
  <si>
    <t>UDP0277-5</t>
  </si>
  <si>
    <t>UDP0373-7</t>
  </si>
  <si>
    <t>UDP0373-5</t>
  </si>
  <si>
    <t>ATACCAACGC</t>
  </si>
  <si>
    <t>UDP0086-7</t>
  </si>
  <si>
    <t>UDP0086-5</t>
  </si>
  <si>
    <t>UDP0182-7</t>
  </si>
  <si>
    <t>UDP0182-5</t>
  </si>
  <si>
    <t>UDP0278-7</t>
  </si>
  <si>
    <t>UDP0278-5</t>
  </si>
  <si>
    <t>UDP0374-7</t>
  </si>
  <si>
    <t>UDP0374-5</t>
  </si>
  <si>
    <t>AGGATGTGCT</t>
  </si>
  <si>
    <t>UDP0087-7</t>
  </si>
  <si>
    <t>UDP0087-5</t>
  </si>
  <si>
    <t>UDP0183-7</t>
  </si>
  <si>
    <t>UDP0183-5</t>
  </si>
  <si>
    <t>UDP0279-7</t>
  </si>
  <si>
    <t>UDP0279-5</t>
  </si>
  <si>
    <t>UDP0375-7</t>
  </si>
  <si>
    <t>UDP0375-5</t>
  </si>
  <si>
    <t>CACGGAACAA</t>
  </si>
  <si>
    <t>UDP0088-7</t>
  </si>
  <si>
    <t>UDP0088-5</t>
  </si>
  <si>
    <t>UDP0184-7</t>
  </si>
  <si>
    <t>UDP0184-5</t>
  </si>
  <si>
    <t>UDP0280-7</t>
  </si>
  <si>
    <t>UDP0280-5</t>
  </si>
  <si>
    <t>UDP0376-7</t>
  </si>
  <si>
    <t>UDP0376-5</t>
  </si>
  <si>
    <t>TGGAGTACTT</t>
  </si>
  <si>
    <t>UDP0089-7</t>
  </si>
  <si>
    <t>UDP0089-5</t>
  </si>
  <si>
    <t>UDP0185-7</t>
  </si>
  <si>
    <t>UDP0185-5</t>
  </si>
  <si>
    <t>UDP0281-7</t>
  </si>
  <si>
    <t>UDP0281-5</t>
  </si>
  <si>
    <t>UDP0377-7</t>
  </si>
  <si>
    <t>UDP0377-5</t>
  </si>
  <si>
    <t>GTATTGACGT</t>
  </si>
  <si>
    <t>UDP0090-7</t>
  </si>
  <si>
    <t>UDP0090-5</t>
  </si>
  <si>
    <t>UDP0186-7</t>
  </si>
  <si>
    <t>UDP0186-5</t>
  </si>
  <si>
    <t>UDP0282-7</t>
  </si>
  <si>
    <t>UDP0282-5</t>
  </si>
  <si>
    <t>UDP0378-7</t>
  </si>
  <si>
    <t>UDP0378-5</t>
  </si>
  <si>
    <t>CTTGTACACC</t>
  </si>
  <si>
    <t>UDP0091-7</t>
  </si>
  <si>
    <t>UDP0091-5</t>
  </si>
  <si>
    <t>UDP0187-7</t>
  </si>
  <si>
    <t>UDP0187-5</t>
  </si>
  <si>
    <t>UDP0283-7</t>
  </si>
  <si>
    <t>UDP0283-5</t>
  </si>
  <si>
    <t>UDP0379-7</t>
  </si>
  <si>
    <t>UDP0379-5</t>
  </si>
  <si>
    <t>ACACAGGTGG</t>
  </si>
  <si>
    <t>UDP0092-7</t>
  </si>
  <si>
    <t>UDP0092-5</t>
  </si>
  <si>
    <t>UDP0188-7</t>
  </si>
  <si>
    <t>UDP0188-5</t>
  </si>
  <si>
    <t>UDP0284-7</t>
  </si>
  <si>
    <t>UDP0284-5</t>
  </si>
  <si>
    <t>UDP0380-7</t>
  </si>
  <si>
    <t>UDP0380-5</t>
  </si>
  <si>
    <t>CCTGCGGAAC</t>
  </si>
  <si>
    <t>UDP0093-7</t>
  </si>
  <si>
    <t>UDP0093-5</t>
  </si>
  <si>
    <t>UDP0189-7</t>
  </si>
  <si>
    <t>UDP0189-5</t>
  </si>
  <si>
    <t>UDP0285-7</t>
  </si>
  <si>
    <t>UDP0285-5</t>
  </si>
  <si>
    <t>UDP0381-7</t>
  </si>
  <si>
    <t>UDP0381-5</t>
  </si>
  <si>
    <t>TTCATAAGGT</t>
  </si>
  <si>
    <t>UDP0094-7</t>
  </si>
  <si>
    <t>UDP0094-5</t>
  </si>
  <si>
    <t>UDP0190-7</t>
  </si>
  <si>
    <t>UDP0190-5</t>
  </si>
  <si>
    <t>UDP0286-7</t>
  </si>
  <si>
    <t>UDP0286-5</t>
  </si>
  <si>
    <t>UDP0382-7</t>
  </si>
  <si>
    <t>UDP0382-5</t>
  </si>
  <si>
    <t>CTCTGCAGCG</t>
  </si>
  <si>
    <t>UDP0095-7</t>
  </si>
  <si>
    <t>UDP0095-5</t>
  </si>
  <si>
    <t>UDP0191-7</t>
  </si>
  <si>
    <t>UDP0191-5</t>
  </si>
  <si>
    <t>UDP0287-7</t>
  </si>
  <si>
    <t>UDP0287-5</t>
  </si>
  <si>
    <t>UDP0383-7</t>
  </si>
  <si>
    <t>UDP0383-5</t>
  </si>
  <si>
    <t>CTGACTCTAC</t>
  </si>
  <si>
    <t>UDP0096-7</t>
  </si>
  <si>
    <t>UDP0096-5</t>
  </si>
  <si>
    <t>UDP0192-7</t>
  </si>
  <si>
    <t>UDP0192-5</t>
  </si>
  <si>
    <t>UDP0288-7</t>
  </si>
  <si>
    <t>UDP0288-5</t>
  </si>
  <si>
    <t>UDP0384-7</t>
  </si>
  <si>
    <t>UDP0384-5</t>
  </si>
  <si>
    <t>TCTGGTATCC</t>
  </si>
  <si>
    <t>CATTAGTGCG</t>
  </si>
  <si>
    <t>ACGGTCAGGA</t>
  </si>
  <si>
    <t>GGCAAGCCAG</t>
  </si>
  <si>
    <t>TGTCGCTGGT</t>
  </si>
  <si>
    <t>ACCGTTACAA</t>
  </si>
  <si>
    <t>TATGCCTTAC</t>
  </si>
  <si>
    <t>ACAAGTGGAC</t>
  </si>
  <si>
    <t>TGGTACCTAA</t>
  </si>
  <si>
    <t>TTGGAATTCC</t>
  </si>
  <si>
    <t>CCTCTACATG</t>
  </si>
  <si>
    <t>GGAGCGTGTA</t>
  </si>
  <si>
    <t>GTCCGTAAGC</t>
  </si>
  <si>
    <t>ACTTCAAGCG</t>
  </si>
  <si>
    <t>TCAGAAGGCG</t>
  </si>
  <si>
    <t>GCGTTGGTAT</t>
  </si>
  <si>
    <t>ACATATCCAG</t>
  </si>
  <si>
    <t>TCATAGATTG</t>
  </si>
  <si>
    <t>GTATTCCACC</t>
  </si>
  <si>
    <t>CCTCCGTCCA</t>
  </si>
  <si>
    <t>TCGTGGAGCG</t>
  </si>
  <si>
    <t>CTACAAGATA</t>
  </si>
  <si>
    <t>TATAGTAGCT</t>
  </si>
  <si>
    <t>TGCCTGGTGG</t>
  </si>
  <si>
    <t>ACATTATCCT</t>
  </si>
  <si>
    <t>GTCCACTTGT</t>
  </si>
  <si>
    <t>TGGAACAGTA</t>
  </si>
  <si>
    <t>CCTTGTTAAT</t>
  </si>
  <si>
    <t>GTTGATAGTG</t>
  </si>
  <si>
    <t>ACCAGCGACA</t>
  </si>
  <si>
    <t>CATACACTGT</t>
  </si>
  <si>
    <t>GTGTGGCGCT</t>
  </si>
  <si>
    <t>ATCACGAAGG</t>
  </si>
  <si>
    <t>CGGCTCTACT</t>
  </si>
  <si>
    <t>GAATGCACGA</t>
  </si>
  <si>
    <t>AAGACTATAG</t>
  </si>
  <si>
    <t>TCGGCAGCAA</t>
  </si>
  <si>
    <t>CTAATGATGG</t>
  </si>
  <si>
    <t>GGTTGCCTCT</t>
  </si>
  <si>
    <t>CGCACATGGC</t>
  </si>
  <si>
    <t>GGCCTGTCCT</t>
  </si>
  <si>
    <t>CTGTGTTAGG</t>
  </si>
  <si>
    <t>TAAGGAACGT</t>
  </si>
  <si>
    <t>CTAACTGTAA</t>
  </si>
  <si>
    <t>GGCGAGATGG</t>
  </si>
  <si>
    <t>AATAGAGCAA</t>
  </si>
  <si>
    <t>TCAATCCATT</t>
  </si>
  <si>
    <t>TCGTATGCGG</t>
  </si>
  <si>
    <t>TCCGACCTCG</t>
  </si>
  <si>
    <t>CTTATGGAAT</t>
  </si>
  <si>
    <t>GCTTACGGAC</t>
  </si>
  <si>
    <t>GAACATACGG</t>
  </si>
  <si>
    <t>GTCGATTACA</t>
  </si>
  <si>
    <t>ACTAGCCGTG</t>
  </si>
  <si>
    <t>AAGTTGGTGA</t>
  </si>
  <si>
    <t>TGGCAATATT</t>
  </si>
  <si>
    <t>GATCACCGCG</t>
  </si>
  <si>
    <t>TACCATCCGT</t>
  </si>
  <si>
    <t>GCTGTAGGAA</t>
  </si>
  <si>
    <t>CGCACTAATG</t>
  </si>
  <si>
    <t>GACAACTGAA</t>
  </si>
  <si>
    <t>AGTGGTCAGG</t>
  </si>
  <si>
    <t>TTCTATGGTT</t>
  </si>
  <si>
    <t>AATCCGGCCA</t>
  </si>
  <si>
    <t>CCATAAGGTT</t>
  </si>
  <si>
    <t>ATCTCTACCA</t>
  </si>
  <si>
    <t>CGGTGGCGAA</t>
  </si>
  <si>
    <t>TAACAATAGG</t>
  </si>
  <si>
    <t>CTGGTACACG</t>
  </si>
  <si>
    <t>TCAACGTGTA</t>
  </si>
  <si>
    <t>ACTGTTGTGA</t>
  </si>
  <si>
    <t>GTGCGTCCTT</t>
  </si>
  <si>
    <t>AGCACATCCT</t>
  </si>
  <si>
    <t>TTCCGTCGCA</t>
  </si>
  <si>
    <t>CTTAACCACT</t>
  </si>
  <si>
    <t>GCCTCGGATA</t>
  </si>
  <si>
    <t>CGTCGACTGG</t>
  </si>
  <si>
    <t>TACTAGTCAA</t>
  </si>
  <si>
    <t>ATAGACCGTT</t>
  </si>
  <si>
    <t>ACAGTTCCAG</t>
  </si>
  <si>
    <t>AGGCATGTAG</t>
  </si>
  <si>
    <t>GCAAGTCTCA</t>
  </si>
  <si>
    <t>TTGGCTCCGC</t>
  </si>
  <si>
    <t>AACTGATACT</t>
  </si>
  <si>
    <t>GTAAGGCATA</t>
  </si>
  <si>
    <t>AATTGCTGCG</t>
  </si>
  <si>
    <t>TTACAATTCC</t>
  </si>
  <si>
    <t>AACCTAGCAC</t>
  </si>
  <si>
    <t>TCTGTGTGGA</t>
  </si>
  <si>
    <t>GGAATTCCAA</t>
  </si>
  <si>
    <t>AAGCGCGCTT</t>
  </si>
  <si>
    <t>TGAGCGTTGT</t>
  </si>
  <si>
    <t>ATCATAGGCT</t>
  </si>
  <si>
    <t>TGTTAGAAGG</t>
  </si>
  <si>
    <t>GATGGATGTA</t>
  </si>
  <si>
    <t>ACGGCCGTCA</t>
  </si>
  <si>
    <t>CGTTGCTTAC</t>
  </si>
  <si>
    <t>TGACTACATA</t>
  </si>
  <si>
    <t>CGGCCTCGTT</t>
  </si>
  <si>
    <t>CAAGCATCCG</t>
  </si>
  <si>
    <t>TCGTCTGACT</t>
  </si>
  <si>
    <t>CTCATAGCGA</t>
  </si>
  <si>
    <t>AGACACATTA</t>
  </si>
  <si>
    <t>GCGCGATGTT</t>
  </si>
  <si>
    <t>CATGAGTACT</t>
  </si>
  <si>
    <t>ACGTCAATAC</t>
  </si>
  <si>
    <t>GATACCTCCT</t>
  </si>
  <si>
    <t>ATCCGTAAGT</t>
  </si>
  <si>
    <t>CGTGTATCTT</t>
  </si>
  <si>
    <t>GAACCATGAA</t>
  </si>
  <si>
    <t>GGCCATCATA</t>
  </si>
  <si>
    <t>ACATACTTCC</t>
  </si>
  <si>
    <t>TATGTGCAAT</t>
  </si>
  <si>
    <t>GATTAAGGTG</t>
  </si>
  <si>
    <t>ATGTAGACAA</t>
  </si>
  <si>
    <t>CACATCGGTG</t>
  </si>
  <si>
    <t>TGCCGGTCAG</t>
  </si>
  <si>
    <t>CACTCAATTC</t>
  </si>
  <si>
    <t>TCTCACACGC</t>
  </si>
  <si>
    <t>TCAATGGAGA</t>
  </si>
  <si>
    <t>ATATGCATGT</t>
  </si>
  <si>
    <t>ATGGCGCCTG</t>
  </si>
  <si>
    <t>TCCGTTATGT</t>
  </si>
  <si>
    <t>GGTCTATTAA</t>
  </si>
  <si>
    <t>CAGCAATCGT</t>
  </si>
  <si>
    <t>TTCTGTAGAA</t>
  </si>
  <si>
    <t>GAACGCAATA</t>
  </si>
  <si>
    <t>AGTACTCATG</t>
  </si>
  <si>
    <t>GGTAGAATTA</t>
  </si>
  <si>
    <t>TAATTAGCGT</t>
  </si>
  <si>
    <t>ATTAACAAGG</t>
  </si>
  <si>
    <t>TGATGGCTAC</t>
  </si>
  <si>
    <t>GAATTACAAG</t>
  </si>
  <si>
    <t>TAGAATTGGA</t>
  </si>
  <si>
    <t>AGGCAGCTCT</t>
  </si>
  <si>
    <t>ATCGGCGAAG</t>
  </si>
  <si>
    <t>CCGTGACCGA</t>
  </si>
  <si>
    <t>ATACTTGTTC</t>
  </si>
  <si>
    <t>TCCGCCAATT</t>
  </si>
  <si>
    <t>AGGACAGGCC</t>
  </si>
  <si>
    <t>AGAGAACCTA</t>
  </si>
  <si>
    <t>GATATTGTGT</t>
  </si>
  <si>
    <t>CGTACAGGAA</t>
  </si>
  <si>
    <t>CTGCGTTACC</t>
  </si>
  <si>
    <t>AGGCCGTGGA</t>
  </si>
  <si>
    <t>AGGAGGTATC</t>
  </si>
  <si>
    <t>GCTGACGTTG</t>
  </si>
  <si>
    <t>CTAATAACCG</t>
  </si>
  <si>
    <t>TCTAGGCGCG</t>
  </si>
  <si>
    <t>ATAGCCAAGA</t>
  </si>
  <si>
    <t>TTCGGTGTGA</t>
  </si>
  <si>
    <t>ATGTAACGTT</t>
  </si>
  <si>
    <t>AACGAGGCCG</t>
  </si>
  <si>
    <t>TGGTGTTATG</t>
  </si>
  <si>
    <t>TGGCCTCTGT</t>
  </si>
  <si>
    <t>CCAGGCACCA</t>
  </si>
  <si>
    <t>CCGGTTCCTA</t>
  </si>
  <si>
    <t>GGCCAATATT</t>
  </si>
  <si>
    <t>GAATACCTAT</t>
  </si>
  <si>
    <t>TACGTGAAGG</t>
  </si>
  <si>
    <t>CTTATTGGCC</t>
  </si>
  <si>
    <t>ACAACTACTG</t>
  </si>
  <si>
    <t>GTTGGATGAA</t>
  </si>
  <si>
    <t>AATCCAATTG</t>
  </si>
  <si>
    <t>TATGATGGCC</t>
  </si>
  <si>
    <t>CGCAGCAATT</t>
  </si>
  <si>
    <t>ACGTTCCTTA</t>
  </si>
  <si>
    <t>CCGCGTATAG</t>
  </si>
  <si>
    <t>GATTCTGAAT</t>
  </si>
  <si>
    <t>TAGAGAATAC</t>
  </si>
  <si>
    <t>TTGTATCAGG</t>
  </si>
  <si>
    <t>CACAGCGGTC</t>
  </si>
  <si>
    <t>CCACGCTGAA</t>
  </si>
  <si>
    <t>GTTCGGAGTT</t>
  </si>
  <si>
    <t>ATAGCGGAAT</t>
  </si>
  <si>
    <t>GCAATATTCA</t>
  </si>
  <si>
    <t>CTAGATTGCG</t>
  </si>
  <si>
    <t>CGATGCGGTT</t>
  </si>
  <si>
    <t>TCCGGACTAG</t>
  </si>
  <si>
    <t>GTGACGGAGC</t>
  </si>
  <si>
    <t>AATTCCATCT</t>
  </si>
  <si>
    <t>TTAACGGTGT</t>
  </si>
  <si>
    <t>ACTTGTTATC</t>
  </si>
  <si>
    <t>CGTGTACCAG</t>
  </si>
  <si>
    <t>TTAACCTTCG</t>
  </si>
  <si>
    <t>CATATGCGAT</t>
  </si>
  <si>
    <t>AGCCTATGAT</t>
  </si>
  <si>
    <t>TATGACAATC</t>
  </si>
  <si>
    <t>ATGTTGTTGG</t>
  </si>
  <si>
    <t>GCACCACCAA</t>
  </si>
  <si>
    <t>AGGCGTTCGC</t>
  </si>
  <si>
    <t>CCTCCGGTTG</t>
  </si>
  <si>
    <t>GTCCACCGCT</t>
  </si>
  <si>
    <t>ATTGTTCGTC</t>
  </si>
  <si>
    <t>GGACCAGTGG</t>
  </si>
  <si>
    <t>CCTTCTAACA</t>
  </si>
  <si>
    <t>CTCGAATATA</t>
  </si>
  <si>
    <t>GATCGTCGCG</t>
  </si>
  <si>
    <t>TATCCGAGGC</t>
  </si>
  <si>
    <t>CGCTGTCTCA</t>
  </si>
  <si>
    <t>AATGCGAACA</t>
  </si>
  <si>
    <t>AATTCTTGGA</t>
  </si>
  <si>
    <t>TTCCTACAGC</t>
  </si>
  <si>
    <t>ATCCAGGTAT</t>
  </si>
  <si>
    <t>ACGGTCCAAC</t>
  </si>
  <si>
    <t>GTAACTTGGT</t>
  </si>
  <si>
    <t>AGCGCCACAC</t>
  </si>
  <si>
    <t>TGCTACTGCC</t>
  </si>
  <si>
    <t>CAACACCGCA</t>
  </si>
  <si>
    <t>CACCTTAATC</t>
  </si>
  <si>
    <t>TTGAATGTTG</t>
  </si>
  <si>
    <t>CCGGTAACAC</t>
  </si>
  <si>
    <t>CCTGATACAA</t>
  </si>
  <si>
    <t>TTAAGTTGTG</t>
  </si>
  <si>
    <t>CGGACAGTGA</t>
  </si>
  <si>
    <t>GCACTACAAC</t>
  </si>
  <si>
    <t>TGGTGCCTGG</t>
  </si>
  <si>
    <t>TCCACGGCCT</t>
  </si>
  <si>
    <t>TTGTAGTGTA</t>
  </si>
  <si>
    <t>CCACGACACG</t>
  </si>
  <si>
    <t>TGTGATGTAT</t>
  </si>
  <si>
    <t>GAGCGCAATA</t>
  </si>
  <si>
    <t>ATCTTACTGT</t>
  </si>
  <si>
    <t>ATGTCGTGGT</t>
  </si>
  <si>
    <t>GTAGCCATCA</t>
  </si>
  <si>
    <t>TGGTTAAGAA</t>
  </si>
  <si>
    <t>TGTTGTTCGT</t>
  </si>
  <si>
    <t>CCAACAACAT</t>
  </si>
  <si>
    <t>ACCGGCTCAG</t>
  </si>
  <si>
    <t>GTTAATCTGA</t>
  </si>
  <si>
    <t>CGGCTAACGT</t>
  </si>
  <si>
    <t>TCCAAGAATT</t>
  </si>
  <si>
    <t>CCGAACGTTG</t>
  </si>
  <si>
    <t>TAACCGCCGA</t>
  </si>
  <si>
    <t>CTCCGTGCTG</t>
  </si>
  <si>
    <t>CATTCCAGCT</t>
  </si>
  <si>
    <t>GGTTATGCTA</t>
  </si>
  <si>
    <t>ACCACACGGT</t>
  </si>
  <si>
    <t>TAGGTTCTCT</t>
  </si>
  <si>
    <t>TATGGCTCGA</t>
  </si>
  <si>
    <t>CTCGTGCGTT</t>
  </si>
  <si>
    <t>CCAGTTGGCA</t>
  </si>
  <si>
    <t>TGTTCGCATT</t>
  </si>
  <si>
    <t>AACCGCATCG</t>
  </si>
  <si>
    <t>CGAAGGTTAA</t>
  </si>
  <si>
    <t>AGTGCCACTG</t>
  </si>
  <si>
    <t>GAACAAGTAT</t>
  </si>
  <si>
    <t>ACGATTGCTG</t>
  </si>
  <si>
    <t>ATACCTGGAT</t>
  </si>
  <si>
    <t>TCCAATTCTA</t>
  </si>
  <si>
    <t>TGAGACAGCG</t>
  </si>
  <si>
    <t>ACGCTAATTA</t>
  </si>
  <si>
    <t>TATATTCGAG</t>
  </si>
  <si>
    <t>CGGTCCGATA</t>
  </si>
  <si>
    <t>ACAATAGAGT</t>
  </si>
  <si>
    <t>CGGTTATTAG</t>
  </si>
  <si>
    <t>GATAACAAGT</t>
  </si>
  <si>
    <t>AGTTATCACA</t>
  </si>
  <si>
    <t>TTCCAGGTAA</t>
  </si>
  <si>
    <t>CATGTAGAGG</t>
  </si>
  <si>
    <t>GATTGTCATA</t>
  </si>
  <si>
    <t>ATTCCGCTAT</t>
  </si>
  <si>
    <t>GACCGCTGTG</t>
  </si>
  <si>
    <t>TAGGAACCGG</t>
  </si>
  <si>
    <t>AGCGGTGGAC</t>
  </si>
  <si>
    <t>TATAGATTCG</t>
  </si>
  <si>
    <t>ACAGAGGCCA</t>
  </si>
  <si>
    <t>ATTCCTATTG</t>
  </si>
  <si>
    <t>TATTCCTCAG</t>
  </si>
  <si>
    <t>CGCCTTCTGA</t>
  </si>
  <si>
    <t>GCGCAGAGTA</t>
  </si>
  <si>
    <t>GGCGCCAATT</t>
  </si>
  <si>
    <t>AGATATGGCG</t>
  </si>
  <si>
    <t>CCTGCTTGGT</t>
  </si>
  <si>
    <t>GACGAACAAT</t>
  </si>
  <si>
    <t>TGGCGGTCCA</t>
  </si>
  <si>
    <t>CTTCAGTTAC</t>
  </si>
  <si>
    <t>TCCTGACCGT</t>
  </si>
  <si>
    <t>CGCGCCTAGA</t>
  </si>
  <si>
    <t>AGGATAAGTT</t>
  </si>
  <si>
    <t>AGGCCAGACA</t>
  </si>
  <si>
    <t>CCTTGAACGG</t>
  </si>
  <si>
    <t>CACCACCTAC</t>
  </si>
  <si>
    <t>TTGCTTGTAT</t>
  </si>
  <si>
    <t>CAATCTATGA</t>
  </si>
  <si>
    <t>TGGTACTGAT</t>
  </si>
  <si>
    <t>TTCATCCAAC</t>
  </si>
  <si>
    <t>CATAACACCA</t>
  </si>
  <si>
    <t>TCCTATTAGC</t>
  </si>
  <si>
    <t>TCTCTAGATT</t>
  </si>
  <si>
    <t>CGCGAGCCTA</t>
  </si>
  <si>
    <t>GATAAGCTCT</t>
  </si>
  <si>
    <t>GAGATGTCGA</t>
  </si>
  <si>
    <t>CTGGATATGT</t>
  </si>
  <si>
    <t>GGCCAATAAG</t>
  </si>
  <si>
    <t>ATTACTCACC</t>
  </si>
  <si>
    <t>AATTGGCGGA</t>
  </si>
  <si>
    <t>TTGTCAACTT</t>
  </si>
  <si>
    <t>GGCGAATTCT</t>
  </si>
  <si>
    <t>CAACGTCAGC</t>
  </si>
  <si>
    <t>TCTTACATCA</t>
  </si>
  <si>
    <t>CGCCATACCT</t>
  </si>
  <si>
    <t>CTAATGTCTT</t>
  </si>
  <si>
    <t>CAACCGGAGG</t>
  </si>
  <si>
    <t>GGCAGTAGCA</t>
  </si>
  <si>
    <t>TTAGGATAGA</t>
  </si>
  <si>
    <t>CGCAATCTAG</t>
  </si>
  <si>
    <t>GAGTTGTACT</t>
  </si>
  <si>
    <t>TCTCATGATA</t>
  </si>
  <si>
    <t>CGAGGCCAAG</t>
  </si>
  <si>
    <t>TTCACGAGAC</t>
  </si>
  <si>
    <t>GCGTGGATGG</t>
  </si>
  <si>
    <t>TCCTGGTTGT</t>
  </si>
  <si>
    <t>TAATTCTGCT</t>
  </si>
  <si>
    <t>CGCACGACTG</t>
  </si>
  <si>
    <t>GAGGTTAGAC</t>
  </si>
  <si>
    <t>AACCGAGTTC</t>
  </si>
  <si>
    <t>TGTGATAACT</t>
  </si>
  <si>
    <t>AGTATGCTAC</t>
  </si>
  <si>
    <t>GTAACTGAAG</t>
  </si>
  <si>
    <t>TCCTCGGACT</t>
  </si>
  <si>
    <t>CTGGAACTGT</t>
  </si>
  <si>
    <t>GAATATGCGG</t>
  </si>
  <si>
    <t>GATCGGATAA</t>
  </si>
  <si>
    <t>GCTAGACTAT</t>
  </si>
  <si>
    <t>AGCTACTATA</t>
  </si>
  <si>
    <t>CCACCGGAGT</t>
  </si>
  <si>
    <t>CTTACCGCAC</t>
  </si>
  <si>
    <t>TTAGGATATC</t>
  </si>
  <si>
    <t>TTATACGCGA</t>
  </si>
  <si>
    <t>CGCTTAGAAT</t>
  </si>
  <si>
    <t>CCGAAGCGCT</t>
  </si>
  <si>
    <t>CACTATCAAC</t>
  </si>
  <si>
    <t>TTGCTCTATT</t>
  </si>
  <si>
    <t>TTACAGTTAG</t>
  </si>
  <si>
    <t>CTAAGTACGC</t>
  </si>
  <si>
    <t>TAGTTCGGTA</t>
  </si>
  <si>
    <t>CTATTACTAC</t>
  </si>
  <si>
    <t>TAGCATAACC</t>
  </si>
  <si>
    <t>ACTCTATTGT</t>
  </si>
  <si>
    <t>TAGTGGAAGC</t>
  </si>
  <si>
    <t>CGCCATATCT</t>
  </si>
  <si>
    <t>GCTTCATATT</t>
  </si>
  <si>
    <t>ACTAGCGCTA</t>
  </si>
  <si>
    <t>GCTCTTAACT</t>
  </si>
  <si>
    <t>GTGGTATCTG</t>
  </si>
  <si>
    <t>TGACGGCCGT</t>
  </si>
  <si>
    <t>CAGTAATTAC</t>
  </si>
  <si>
    <t>TACAAGACTT</t>
  </si>
  <si>
    <t>CTGTGGTGAC</t>
  </si>
  <si>
    <t>CTCCACTAAT</t>
  </si>
  <si>
    <t>ATAGTTAGCA</t>
  </si>
  <si>
    <t>ATAGGTCTTA</t>
  </si>
  <si>
    <t>TTCTTAACCA</t>
  </si>
  <si>
    <t>AAGGAAGAGT</t>
  </si>
  <si>
    <t>GGAAGGAGAC</t>
  </si>
  <si>
    <t>TGAACGCGGA</t>
  </si>
  <si>
    <t>CCTGCAACCT</t>
  </si>
  <si>
    <t>TTCATGGTTC</t>
  </si>
  <si>
    <t>ATCCTCTCAA</t>
  </si>
  <si>
    <t>CACTAGACCA</t>
  </si>
  <si>
    <t>ATTATCCACT</t>
  </si>
  <si>
    <t>ATGGCGTGCC</t>
  </si>
  <si>
    <t>TCCAGAGATC</t>
  </si>
  <si>
    <t>ATGTCCAGCA</t>
  </si>
  <si>
    <t>CAACGTTCGG</t>
  </si>
  <si>
    <t>GCGTATTAAT</t>
  </si>
  <si>
    <t>GTTGTGACTA</t>
  </si>
  <si>
    <t>TCTCAATACC</t>
  </si>
  <si>
    <t>AAGCATCTTG</t>
  </si>
  <si>
    <t>TCAGTCTCGT</t>
  </si>
  <si>
    <t>TGCAAGATAA</t>
  </si>
  <si>
    <t>GTAACAATCT</t>
  </si>
  <si>
    <t>CAGCGGTAGA</t>
  </si>
  <si>
    <t>TCATACCGTT</t>
  </si>
  <si>
    <t>GGCGCCATTG</t>
  </si>
  <si>
    <t>AGCGAATTAG</t>
  </si>
  <si>
    <t>TTAGACCATG</t>
  </si>
  <si>
    <t>CACACAGTAT</t>
  </si>
  <si>
    <t>TCTTGTCGGC</t>
  </si>
  <si>
    <t>TACCGCCTCG</t>
  </si>
  <si>
    <t>CTGTTATATC</t>
  </si>
  <si>
    <t>TAACCGGCGA</t>
  </si>
  <si>
    <t>AAGAGAGTCT</t>
  </si>
  <si>
    <t>GTAGGCGAGC</t>
  </si>
  <si>
    <t>AACTTATCCT</t>
  </si>
  <si>
    <t>ATTATGTCTC</t>
  </si>
  <si>
    <t>TATAACAGCT</t>
  </si>
  <si>
    <t>CCAATGATAC</t>
  </si>
  <si>
    <t>GAGGCCTATT</t>
  </si>
  <si>
    <t>AGCTAAGCGG</t>
  </si>
  <si>
    <t>CTTCCTAGGA</t>
  </si>
  <si>
    <t>CGATCTGTGA</t>
  </si>
  <si>
    <t>GTGGACAAGT</t>
  </si>
  <si>
    <t>AACAAGTACA</t>
  </si>
  <si>
    <t>AGATTAAGTG</t>
  </si>
  <si>
    <t>TATCACTCTG</t>
  </si>
  <si>
    <t>AGAATTCGCC</t>
  </si>
  <si>
    <t>CCTGACCACT</t>
  </si>
  <si>
    <t>AGCTGGAATG</t>
  </si>
  <si>
    <t>TGATAACGAG</t>
  </si>
  <si>
    <t>CATAGTAAGG</t>
  </si>
  <si>
    <t>ATTGGCTTCT</t>
  </si>
  <si>
    <t>GTACCGATTA</t>
  </si>
  <si>
    <t>AACACGTGGA</t>
  </si>
  <si>
    <t>GTGTTACCGG</t>
  </si>
  <si>
    <t>AGATTGTTAC</t>
  </si>
  <si>
    <t>TTGACCAATG</t>
  </si>
  <si>
    <t>CTGACCGGCA</t>
  </si>
  <si>
    <t>TCTCATCAAT</t>
  </si>
  <si>
    <t>GGACCAACAG</t>
  </si>
  <si>
    <t>AATGTATTGC</t>
  </si>
  <si>
    <t>GATCTCTGGA</t>
  </si>
  <si>
    <t>CAGGCGCCAT</t>
  </si>
  <si>
    <t>TTAATAGACC</t>
  </si>
  <si>
    <t>GGAGTCGCGA</t>
  </si>
  <si>
    <t>AACGCCAGAG</t>
  </si>
  <si>
    <t>CGTAATTAAC</t>
  </si>
  <si>
    <t>ACGAGACTGA</t>
  </si>
  <si>
    <t>GTATCGGCCG</t>
  </si>
  <si>
    <t>AATACGACAT</t>
  </si>
  <si>
    <t>GTTATATGGC</t>
  </si>
  <si>
    <t>GCCTGCCATG</t>
  </si>
  <si>
    <t>TAAGACCTAT</t>
  </si>
  <si>
    <t>TATACCATGG</t>
  </si>
  <si>
    <t>GCCGTCTGTT</t>
  </si>
  <si>
    <t>CAGAGTGATA</t>
  </si>
  <si>
    <t>TGCTAACTAT</t>
  </si>
  <si>
    <t>TCAGTTAATG</t>
  </si>
  <si>
    <t>GTGACCTTGA</t>
  </si>
  <si>
    <t>ACATGCATAT</t>
  </si>
  <si>
    <t>AACATACCTA</t>
  </si>
  <si>
    <t>CCATGTGTAG</t>
  </si>
  <si>
    <t>GAGTCTCTCC</t>
  </si>
  <si>
    <t>GCTATGCGCA</t>
  </si>
  <si>
    <t>ATCGCATATG</t>
  </si>
  <si>
    <t>AGTACCTATA</t>
  </si>
  <si>
    <t>GACCGGAGAT</t>
  </si>
  <si>
    <t>CGTTCAGCCT</t>
  </si>
  <si>
    <t>TTACTTCCTC</t>
  </si>
  <si>
    <t>CACGTCCACC</t>
  </si>
  <si>
    <t>GCTACTATCT</t>
  </si>
  <si>
    <t>AGTCAACCAT</t>
  </si>
  <si>
    <t>CGAGGCGGTA</t>
  </si>
  <si>
    <t>CAGGTGTTCA</t>
  </si>
  <si>
    <t>GACAGACAGG</t>
  </si>
  <si>
    <t>TGTACTTGTT</t>
  </si>
  <si>
    <t>CTCTAAGTAG</t>
  </si>
  <si>
    <t>GTCACCACAG</t>
  </si>
  <si>
    <t>TCTACATACC</t>
  </si>
  <si>
    <t>CACGTTAGGC</t>
  </si>
  <si>
    <t>TGGTGAGTCT</t>
  </si>
  <si>
    <t>CTTCGAAGGA</t>
  </si>
  <si>
    <t>GTAGAGTCAG</t>
  </si>
  <si>
    <t>GACATTGTCA</t>
  </si>
  <si>
    <t>TCCGCAAGGC</t>
  </si>
  <si>
    <t>ACTGCCTTAT</t>
  </si>
  <si>
    <t>TACGCACGTA</t>
  </si>
  <si>
    <t>CGCTTGAAGT</t>
  </si>
  <si>
    <t>CTGCACTTCA</t>
  </si>
  <si>
    <t>CAGCGGACAA</t>
  </si>
  <si>
    <t>GGATCCGCAT</t>
  </si>
  <si>
    <t>TGCGGTGTTG</t>
  </si>
  <si>
    <t>ACATAACGGA</t>
  </si>
  <si>
    <t>GACGTTCGCG</t>
  </si>
  <si>
    <t>CATTCAACAA</t>
  </si>
  <si>
    <t>CACGGATTAT</t>
  </si>
  <si>
    <t>TTGAGGACGG</t>
  </si>
  <si>
    <t>CTCTGTATAC</t>
  </si>
  <si>
    <t>GCAACAGGTG</t>
  </si>
  <si>
    <t>GGTAACGCAG</t>
  </si>
  <si>
    <t>ACCGCGCAAT</t>
  </si>
  <si>
    <t>AGCCGGAACA</t>
  </si>
  <si>
    <t>TCCTAGGAAG</t>
  </si>
  <si>
    <t>TTGAGCCTAA</t>
  </si>
  <si>
    <t>CCACCTGTGT</t>
  </si>
  <si>
    <t>CCTCGCAACC</t>
  </si>
  <si>
    <t>GTATAGCTGT</t>
  </si>
  <si>
    <t>GCTACATTAG</t>
  </si>
  <si>
    <t>TACGAATCTT</t>
  </si>
  <si>
    <t>TAGGAGCGCA</t>
  </si>
  <si>
    <t>GTACTGGCGT</t>
  </si>
  <si>
    <t>AGTTAAGAGC</t>
  </si>
  <si>
    <t>TCGCGTATAA</t>
  </si>
  <si>
    <t>GAGTGTGCCG</t>
  </si>
  <si>
    <t>CTAGTCCGGA</t>
  </si>
  <si>
    <t>ATTAATACGC</t>
  </si>
  <si>
    <t>CCTAGAGTAT</t>
  </si>
  <si>
    <t>TAGGAAGACT</t>
  </si>
  <si>
    <t>CCGTGGCCTT</t>
  </si>
  <si>
    <t>GGATATATCC</t>
  </si>
  <si>
    <t>CACCTCTTGG</t>
  </si>
  <si>
    <t>AACGTTACAT</t>
  </si>
  <si>
    <t>CGGCAAGCTC</t>
  </si>
  <si>
    <t>TCTTGGCTAT</t>
  </si>
  <si>
    <t>ACGGAATGCG</t>
  </si>
  <si>
    <t>GTTCCGCAGG</t>
  </si>
  <si>
    <t>ACCAAGTTAC</t>
  </si>
  <si>
    <t>TGGCTCGCAG</t>
  </si>
  <si>
    <t>AACTAACGTT</t>
  </si>
  <si>
    <t>GAACAATTCC</t>
  </si>
  <si>
    <t>TGTGGTCCGG</t>
  </si>
  <si>
    <t>CTTCTAAGTC</t>
  </si>
  <si>
    <t>AATATTGCCA</t>
  </si>
  <si>
    <t>TCGTGCATTC</t>
  </si>
  <si>
    <t>AAGATACACG</t>
  </si>
  <si>
    <t>TGCAATGAAT</t>
  </si>
  <si>
    <t>CTATGAAGGA</t>
  </si>
  <si>
    <t>GAAGACTAGA</t>
  </si>
  <si>
    <t>AGGAGTCGAG</t>
  </si>
  <si>
    <t>TTCACTCACT</t>
  </si>
  <si>
    <t>GGTCCGCTTC</t>
  </si>
  <si>
    <t>CAACGAGAGC</t>
  </si>
  <si>
    <t>ATTGAGGTCC</t>
  </si>
  <si>
    <t>GGAGAGACTC</t>
  </si>
  <si>
    <t>CCGCTCCGTT</t>
  </si>
  <si>
    <t>ATACATCACA</t>
  </si>
  <si>
    <t>TAGGTATGTT</t>
  </si>
  <si>
    <t>CACCTAGCAC</t>
  </si>
  <si>
    <t>TTCAAGTATG</t>
  </si>
  <si>
    <t>TTAAGACAAG</t>
  </si>
  <si>
    <t>CACCTCTCTT</t>
  </si>
  <si>
    <t>TTCTCGTGCA</t>
  </si>
  <si>
    <t>GCTAGGAAGT</t>
  </si>
  <si>
    <t>TTAATAGCAC</t>
  </si>
  <si>
    <t>CATTCACGCT</t>
  </si>
  <si>
    <t>GGCACTAAGG</t>
  </si>
  <si>
    <t>ATTCGGTACA</t>
  </si>
  <si>
    <t>ACTAATCTCC</t>
  </si>
  <si>
    <t>TGTGTTAGTA</t>
  </si>
  <si>
    <t>CAACGACCTA</t>
  </si>
  <si>
    <t>CGGTCGGCAT</t>
  </si>
  <si>
    <t>TCGACGCTAG</t>
  </si>
  <si>
    <t>CTCGTAGGCA</t>
  </si>
  <si>
    <t>AAGTTCTAGT</t>
  </si>
  <si>
    <t>CCAAGAGGTG</t>
  </si>
  <si>
    <t>ATATCTGCTT</t>
  </si>
  <si>
    <t>TGGATCTGGC</t>
  </si>
  <si>
    <t>TTGAATCCAA</t>
  </si>
  <si>
    <t>CACGGCTAGT</t>
  </si>
  <si>
    <t>GAGCTTGCCG</t>
  </si>
  <si>
    <t>AGCTAGCTTC</t>
  </si>
  <si>
    <t>CAATCCTTGT</t>
  </si>
  <si>
    <t>CACCTGTTGC</t>
  </si>
  <si>
    <t>CGTCACCTTG</t>
  </si>
  <si>
    <t>AATGACTGGT</t>
  </si>
  <si>
    <t>ATGATTCCGG</t>
  </si>
  <si>
    <t>TTAGGCTCAA</t>
  </si>
  <si>
    <t>TGTAAGGTGG</t>
  </si>
  <si>
    <t>CAACTGCAAC</t>
  </si>
  <si>
    <t>ACATGAGTGA</t>
  </si>
  <si>
    <t>GCAACCAGTC</t>
  </si>
  <si>
    <t>GAGCGACGAT</t>
  </si>
  <si>
    <t>CGAACGCACC</t>
  </si>
  <si>
    <t>TCTTACGCCG</t>
  </si>
  <si>
    <t>AGCTGATGTC</t>
  </si>
  <si>
    <t>CTGAATTAGT</t>
  </si>
  <si>
    <t>TAAGGAGGAA</t>
  </si>
  <si>
    <t>AGCTTACACA</t>
  </si>
  <si>
    <t>AACCAGCCAC</t>
  </si>
  <si>
    <t>CTTAAGTCGA</t>
  </si>
  <si>
    <t>GCCTAACGTG</t>
  </si>
  <si>
    <t>ACTTACTTCA</t>
  </si>
  <si>
    <t>CGCATTCCGT</t>
  </si>
  <si>
    <t>GATATCACAC</t>
  </si>
  <si>
    <t>AGCGCTGTGT</t>
  </si>
  <si>
    <t>TCACCGCGCT</t>
  </si>
  <si>
    <t>GATAGCCTTG</t>
  </si>
  <si>
    <t>CCTGGACGCA</t>
  </si>
  <si>
    <t>TTACGCACCT</t>
  </si>
  <si>
    <t>TCGTTGCTGC</t>
  </si>
  <si>
    <t>CGACAAGGAT</t>
  </si>
  <si>
    <t>GTGTACCTTC</t>
  </si>
  <si>
    <t>ACCTGGCCAA</t>
  </si>
  <si>
    <t>TGTCTGGCCT</t>
  </si>
  <si>
    <t>AGTTAATGCT</t>
  </si>
  <si>
    <t>GGTGAGTAAT</t>
  </si>
  <si>
    <t>TACTCTGCGC</t>
  </si>
  <si>
    <t>AGGTATGGCG</t>
  </si>
  <si>
    <t>TCCAGCCTGC</t>
  </si>
  <si>
    <t>GCCATATAAC</t>
  </si>
  <si>
    <t>AGTGCGAGTG</t>
  </si>
  <si>
    <t>CTGAGCCGGT</t>
  </si>
  <si>
    <t>AACGGTCTAT</t>
  </si>
  <si>
    <t>GTTGCGTTCA</t>
  </si>
  <si>
    <t>CTTCAACCAC</t>
  </si>
  <si>
    <t>TCTATTCAGT</t>
  </si>
  <si>
    <t>CAAGACGTCC</t>
  </si>
  <si>
    <t>TGAGTACAAC</t>
  </si>
  <si>
    <t>CCGCGGTTCT</t>
  </si>
  <si>
    <t>ATTGATACTG</t>
  </si>
  <si>
    <t>GGATTATGGA</t>
  </si>
  <si>
    <t>TGGTTCTCAT</t>
  </si>
  <si>
    <t>TCAACCACGA</t>
  </si>
  <si>
    <t>TATGAACTTG</t>
  </si>
  <si>
    <t>AGTGGTTAAG</t>
  </si>
  <si>
    <t>TAGAGTTGGA</t>
  </si>
  <si>
    <t>AGAGCACTAG</t>
  </si>
  <si>
    <t>ACTCTACAGG</t>
  </si>
  <si>
    <t>CGGTGACACC</t>
  </si>
  <si>
    <t>TGTGCTAACA</t>
  </si>
  <si>
    <t>CCAGAAGTAA</t>
  </si>
  <si>
    <t>CTTATACCTG</t>
  </si>
  <si>
    <t>ACTAGAACTT</t>
  </si>
  <si>
    <t>TTAGGCTTAC</t>
  </si>
  <si>
    <t>TATCATGAGA</t>
  </si>
  <si>
    <t>CTCACACAAG</t>
  </si>
  <si>
    <t>GAATTGAGTG</t>
  </si>
  <si>
    <t>CGGATTATAT</t>
  </si>
  <si>
    <t>TTGAAGCAGA</t>
  </si>
  <si>
    <t>TACGGCGAAG</t>
  </si>
  <si>
    <t>TCTCCATTGA</t>
  </si>
  <si>
    <t>CGAGACCAAG</t>
  </si>
  <si>
    <t>TGCTGGACAT</t>
  </si>
  <si>
    <t>GATGGTATCG</t>
  </si>
  <si>
    <t>GGCTTAATTG</t>
  </si>
  <si>
    <t>CTCGACTCCT</t>
  </si>
  <si>
    <t>ATACACAGAG</t>
  </si>
  <si>
    <t>TCTCGGACGA</t>
  </si>
  <si>
    <t>ACCACGTCTG</t>
  </si>
  <si>
    <t>GTTGTACTCA</t>
  </si>
  <si>
    <t>TCAGGTCAAC</t>
  </si>
  <si>
    <t>AGTCCGAGGA</t>
  </si>
  <si>
    <t>CACTTAATCT</t>
  </si>
  <si>
    <t>TACTCTGTTA</t>
  </si>
  <si>
    <t>GCGACTCGAT</t>
  </si>
  <si>
    <t>CTAGGCAAGG</t>
  </si>
  <si>
    <t>CCTCTTCGAA</t>
  </si>
  <si>
    <t>TCATCCTCTT</t>
  </si>
  <si>
    <t>GGTAAGATAA</t>
  </si>
  <si>
    <t>AACGAGCCAG</t>
  </si>
  <si>
    <t>TAGACAATCT</t>
  </si>
  <si>
    <t>CAATGCTGAA</t>
  </si>
  <si>
    <t>GTCACGGTGT</t>
  </si>
  <si>
    <t>GGTGTACAAG</t>
  </si>
  <si>
    <t>AGGTTGCAGG</t>
  </si>
  <si>
    <t>TAATACGGAG</t>
  </si>
  <si>
    <t>CGAAGACGCA</t>
  </si>
  <si>
    <t>ATTGACACAT</t>
  </si>
  <si>
    <t>CAGCCGATTG</t>
  </si>
  <si>
    <t>TCTCACGCGT</t>
  </si>
  <si>
    <t>CTCTGACGTG</t>
  </si>
  <si>
    <t>TCGAATGGAA</t>
  </si>
  <si>
    <t>AAGGCCTTGG</t>
  </si>
  <si>
    <t>TGAACGCAAC</t>
  </si>
  <si>
    <t>CCGCTTAGCT</t>
  </si>
  <si>
    <t>CACCGAGGAA</t>
  </si>
  <si>
    <t>CGTATAATCA</t>
  </si>
  <si>
    <t>ATGACAGAAC</t>
  </si>
  <si>
    <t>ATTCATTGCA</t>
  </si>
  <si>
    <t>TCATGTCCTG</t>
  </si>
  <si>
    <t>AATTCGATCG</t>
  </si>
  <si>
    <t>TTCCGACATT</t>
  </si>
  <si>
    <t>TGGCACGACC</t>
  </si>
  <si>
    <t>GCCACAGCAC</t>
  </si>
  <si>
    <t>CAGTAGTTGT</t>
  </si>
  <si>
    <t>AGCTCTCAAG</t>
  </si>
  <si>
    <t>TCTGGAATTA</t>
  </si>
  <si>
    <t>ATTAGTGGAG</t>
  </si>
  <si>
    <t>GACTATATGT</t>
  </si>
  <si>
    <t>CGTTCGGAAC</t>
  </si>
  <si>
    <t>TCGATACTAG</t>
  </si>
  <si>
    <t>TACCACAATG</t>
  </si>
  <si>
    <t>TGGTATACCA</t>
  </si>
  <si>
    <t>GCTCTCGTTG</t>
  </si>
  <si>
    <t>GTCTCGTGAA</t>
  </si>
  <si>
    <t>AAGGCCACCT</t>
  </si>
  <si>
    <t>CTGTGAGCTA</t>
  </si>
  <si>
    <t>TCACAGATCG</t>
  </si>
  <si>
    <t>AGAAGCCAAT</t>
  </si>
  <si>
    <t>ACTGCAGCCG</t>
  </si>
  <si>
    <t>AACATCTAGT</t>
  </si>
  <si>
    <t>CCTTACTATG</t>
  </si>
  <si>
    <t>GTGGCGAGAC</t>
  </si>
  <si>
    <t>GCCAGATCCA</t>
  </si>
  <si>
    <t>ACACAATATC</t>
  </si>
  <si>
    <t>TGGAGGTAAT</t>
  </si>
  <si>
    <t>CCTTCACGTA</t>
  </si>
  <si>
    <t>CTATACGCGG</t>
  </si>
  <si>
    <t>GTTGCAGTTG</t>
  </si>
  <si>
    <t>TTATGCGCCT</t>
  </si>
  <si>
    <t>TCTCAGTACA</t>
  </si>
  <si>
    <t>AGTATACGGA</t>
  </si>
  <si>
    <t>ACGCTTGGAC</t>
  </si>
  <si>
    <t>GGAGTAGATT</t>
  </si>
  <si>
    <t>TACACGCTCC</t>
  </si>
  <si>
    <t>TCCGATAGAG</t>
  </si>
  <si>
    <t>CTCAAGGCCG</t>
  </si>
  <si>
    <t>CAAGTTCATA</t>
  </si>
  <si>
    <t>AATCCTTAGG</t>
  </si>
  <si>
    <t>GGTGGAATAC</t>
  </si>
  <si>
    <t>Volume of pool needed (ul) = (nM)(x)=(2nM)(50ul):</t>
  </si>
  <si>
    <t>Now have 50ul of 2nM pooled libraries</t>
  </si>
  <si>
    <t>5ul of 2nM pooled libraries + 3 ul of NaOH + 492 ul of HT1 = 20pM library pool</t>
  </si>
  <si>
    <t>MiniSeq</t>
  </si>
  <si>
    <t>150c v3</t>
  </si>
  <si>
    <t>test</t>
  </si>
  <si>
    <t>noah</t>
  </si>
  <si>
    <t>Unknown</t>
  </si>
  <si>
    <t>30kb</t>
  </si>
  <si>
    <t>MiniSeq_Run01</t>
  </si>
  <si>
    <t>INS</t>
  </si>
  <si>
    <t>COVID-CN</t>
  </si>
  <si>
    <t>COVID-CP</t>
  </si>
  <si>
    <t>PMB0600974</t>
  </si>
  <si>
    <t>PMB0598438</t>
  </si>
  <si>
    <t>PMB0598873</t>
  </si>
  <si>
    <t>PXA0173950</t>
  </si>
  <si>
    <t>PTC0083523</t>
  </si>
  <si>
    <t>PMB0597688</t>
  </si>
  <si>
    <t>PTC0083521</t>
  </si>
  <si>
    <t>PMB0598668-1</t>
  </si>
  <si>
    <t>PXA0173949</t>
  </si>
  <si>
    <t>PTC0084878</t>
  </si>
  <si>
    <t>PXA0173924</t>
  </si>
  <si>
    <t>PMB0598645</t>
  </si>
  <si>
    <t>PXA0173976</t>
  </si>
  <si>
    <t>PMB0598668</t>
  </si>
  <si>
    <t>PMB0598873-1</t>
  </si>
  <si>
    <t>PMB0598845</t>
  </si>
  <si>
    <t>PMB0599519</t>
  </si>
  <si>
    <t>PMB601175</t>
  </si>
  <si>
    <t>PMB0601178</t>
  </si>
  <si>
    <t>PMB0600984</t>
  </si>
  <si>
    <t>PMB0597691</t>
  </si>
  <si>
    <t>WasteWater1</t>
  </si>
  <si>
    <t>WasteWater2</t>
  </si>
  <si>
    <t>WasteWater4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</si>
</sst>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 applyAlignment="1">
      <alignment horizontal="right"/>
    </xf>
    <xf numFmtId="0" fontId="0" fillId="0" borderId="1" xfId="0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right"/>
    </xf>
    <xf numFmtId="2" fontId="0" fillId="4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8" xfId="0" applyFont="1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0" fillId="5" borderId="7" xfId="0" applyFill="1" applyBorder="1"/>
    <xf numFmtId="0" fontId="0" fillId="0" borderId="7" xfId="0" applyFill="1" applyBorder="1" applyAlignment="1"/>
    <xf numFmtId="0" fontId="0" fillId="0" borderId="13" xfId="0" applyBorder="1"/>
    <xf numFmtId="0" fontId="0" fillId="5" borderId="13" xfId="0" applyFill="1" applyBorder="1"/>
    <xf numFmtId="0" fontId="0" fillId="0" borderId="0" xfId="0" applyBorder="1"/>
    <xf numFmtId="0" fontId="1" fillId="9" borderId="0" xfId="0" applyFont="1" applyFill="1"/>
    <xf numFmtId="0" fontId="0" fillId="9" borderId="0" xfId="0" applyFill="1"/>
    <xf numFmtId="14" fontId="0" fillId="0" borderId="0" xfId="0" applyNumberFormat="1" applyFill="1"/>
    <xf numFmtId="14" fontId="0" fillId="0" borderId="0" xfId="0" applyNumberFormat="1"/>
    <xf numFmtId="0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9" borderId="0" xfId="0" applyFill="1" applyAlignment="1">
      <alignment wrapText="1"/>
    </xf>
    <xf numFmtId="14" fontId="7" fillId="0" borderId="0" xfId="0" applyNumberFormat="1" applyFont="1" applyFill="1"/>
    <xf numFmtId="0" fontId="0" fillId="0" borderId="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" xfId="0" applyBorder="1"/>
    <xf numFmtId="0" fontId="1" fillId="7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2" fontId="0" fillId="0" borderId="0" xfId="0" applyNumberFormat="1"/>
    <xf numFmtId="0" fontId="0" fillId="0" borderId="7" xfId="0" applyBorder="1"/>
    <xf numFmtId="0" fontId="1" fillId="0" borderId="9" xfId="0" applyFont="1" applyBorder="1" applyAlignment="1">
      <alignment vertical="top"/>
    </xf>
    <xf numFmtId="0" fontId="6" fillId="3" borderId="6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12" borderId="3" xfId="0" applyFill="1" applyBorder="1"/>
    <xf numFmtId="0" fontId="0" fillId="12" borderId="3" xfId="0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0" fontId="0" fillId="0" borderId="0" xfId="0" applyNumberFormat="1" applyFill="1" applyBorder="1"/>
    <xf numFmtId="0" fontId="0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4" fillId="7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11" xfId="0" applyBorder="1"/>
    <xf numFmtId="0" fontId="9" fillId="3" borderId="1" xfId="0" applyFont="1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13" fillId="15" borderId="1" xfId="0" applyFont="1" applyFill="1" applyBorder="1"/>
    <xf numFmtId="0" fontId="13" fillId="0" borderId="0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2" fillId="1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1" fillId="13" borderId="20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11" fillId="14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E7E6E6"/>
      <color rgb="FFFFDF7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opLeftCell="E1" zoomScale="130" zoomScaleNormal="130" workbookViewId="0">
      <selection activeCell="H44" sqref="H44:H127"/>
    </sheetView>
  </sheetViews>
  <sheetFormatPr defaultRowHeight="14.4" x14ac:dyDescent="0.3"/>
  <cols>
    <col min="1" max="1" width="13.5546875" customWidth="1"/>
    <col min="2" max="2" width="30" customWidth="1"/>
    <col min="3" max="3" width="61.44140625" customWidth="1"/>
    <col min="4" max="4" width="22.109375" customWidth="1"/>
    <col min="5" max="5" width="16.44140625" customWidth="1"/>
    <col min="6" max="6" width="12.5546875" customWidth="1"/>
    <col min="7" max="7" width="11.5546875" customWidth="1"/>
    <col min="8" max="8" width="21.5546875" customWidth="1"/>
    <col min="9" max="9" width="17.44140625" customWidth="1"/>
    <col min="10" max="10" width="11.109375" customWidth="1"/>
    <col min="11" max="11" width="30.44140625" customWidth="1"/>
    <col min="12" max="12" width="18.44140625" customWidth="1"/>
    <col min="13" max="13" width="10.21875" customWidth="1"/>
  </cols>
  <sheetData>
    <row r="1" spans="1:11" x14ac:dyDescent="0.3">
      <c r="B1" s="86" t="s">
        <v>0</v>
      </c>
      <c r="C1" s="87"/>
    </row>
    <row r="2" spans="1:11" ht="15" customHeight="1" x14ac:dyDescent="0.3">
      <c r="B2" s="3" t="s">
        <v>1</v>
      </c>
      <c r="C2" s="14" t="s">
        <v>1816</v>
      </c>
      <c r="E2" s="89" t="s">
        <v>2</v>
      </c>
      <c r="F2" s="89"/>
      <c r="H2" s="45" t="s">
        <v>3</v>
      </c>
    </row>
    <row r="3" spans="1:11" x14ac:dyDescent="0.3">
      <c r="B3" s="3" t="s">
        <v>4</v>
      </c>
      <c r="C3" s="14">
        <v>44712</v>
      </c>
      <c r="D3" s="24"/>
      <c r="E3" s="89"/>
      <c r="F3" s="89"/>
      <c r="G3" s="30"/>
      <c r="H3" s="28" t="s">
        <v>5</v>
      </c>
    </row>
    <row r="4" spans="1:11" x14ac:dyDescent="0.3">
      <c r="B4" s="3" t="s">
        <v>6</v>
      </c>
      <c r="C4" s="13" t="s">
        <v>1817</v>
      </c>
      <c r="E4" s="89"/>
      <c r="F4" s="89"/>
      <c r="G4" s="30"/>
      <c r="H4" s="29" t="s">
        <v>7</v>
      </c>
    </row>
    <row r="5" spans="1:11" ht="15" customHeight="1" x14ac:dyDescent="0.3">
      <c r="B5" s="3" t="s">
        <v>8</v>
      </c>
      <c r="C5" s="13" t="s">
        <v>1811</v>
      </c>
      <c r="E5" s="89"/>
      <c r="F5" s="89"/>
      <c r="G5" s="46"/>
      <c r="H5" s="82" t="s">
        <v>9</v>
      </c>
    </row>
    <row r="6" spans="1:11" ht="15" customHeight="1" x14ac:dyDescent="0.3">
      <c r="B6" s="3" t="s">
        <v>10</v>
      </c>
      <c r="C6" s="14">
        <v>44713</v>
      </c>
      <c r="E6" s="46"/>
      <c r="F6" s="46"/>
      <c r="G6" s="46"/>
      <c r="H6" s="83"/>
      <c r="J6" s="90"/>
      <c r="K6" s="90"/>
    </row>
    <row r="7" spans="1:11" x14ac:dyDescent="0.3">
      <c r="B7" s="3" t="s">
        <v>11</v>
      </c>
      <c r="C7" s="13" t="s">
        <v>1817</v>
      </c>
      <c r="E7" s="46"/>
      <c r="F7" s="46"/>
      <c r="G7" s="85" t="s">
        <v>12</v>
      </c>
      <c r="H7" s="85"/>
      <c r="J7" s="90"/>
      <c r="K7" s="90"/>
    </row>
    <row r="8" spans="1:11" ht="26.4" customHeight="1" x14ac:dyDescent="0.3">
      <c r="B8" s="88" t="s">
        <v>13</v>
      </c>
      <c r="C8" s="88"/>
      <c r="E8" s="46"/>
      <c r="F8" s="46"/>
      <c r="G8" s="85"/>
      <c r="H8" s="85"/>
      <c r="J8" s="90"/>
      <c r="K8" s="90"/>
    </row>
    <row r="9" spans="1:11" x14ac:dyDescent="0.3">
      <c r="B9" s="88"/>
      <c r="C9" s="88"/>
      <c r="G9" s="85"/>
      <c r="H9" s="85"/>
    </row>
    <row r="10" spans="1:11" x14ac:dyDescent="0.3">
      <c r="F10" s="72"/>
      <c r="G10" s="20"/>
    </row>
    <row r="11" spans="1:11" ht="46.5" customHeight="1" thickBot="1" x14ac:dyDescent="0.35">
      <c r="A11" s="5" t="s">
        <v>14</v>
      </c>
      <c r="B11" s="6" t="s">
        <v>15</v>
      </c>
      <c r="C11" s="7" t="s">
        <v>16</v>
      </c>
      <c r="D11" s="7" t="s">
        <v>17</v>
      </c>
      <c r="E11" s="7" t="s">
        <v>18</v>
      </c>
      <c r="F11" s="71" t="s">
        <v>19</v>
      </c>
      <c r="G11" s="6" t="s">
        <v>20</v>
      </c>
      <c r="H11" s="6" t="s">
        <v>21</v>
      </c>
      <c r="I11" s="6" t="s">
        <v>22</v>
      </c>
    </row>
    <row r="12" spans="1:11" ht="15" thickBot="1" x14ac:dyDescent="0.35">
      <c r="A12" s="63" t="s">
        <v>23</v>
      </c>
      <c r="B12" s="44" t="s">
        <v>1818</v>
      </c>
      <c r="C12" s="15"/>
      <c r="D12" s="15" t="s">
        <v>1816</v>
      </c>
      <c r="E12" s="16" t="s">
        <v>1815</v>
      </c>
      <c r="F12" s="21" t="s">
        <v>1814</v>
      </c>
      <c r="G12" s="53" t="s">
        <v>209</v>
      </c>
      <c r="H12" s="40" t="s">
        <v>23</v>
      </c>
      <c r="I12" s="16"/>
    </row>
    <row r="13" spans="1:11" ht="15" thickBot="1" x14ac:dyDescent="0.35">
      <c r="A13" s="64" t="s">
        <v>24</v>
      </c>
      <c r="B13" s="4" t="s">
        <v>1819</v>
      </c>
      <c r="C13" s="4"/>
      <c r="D13" s="4" t="s">
        <v>1816</v>
      </c>
      <c r="E13" s="16" t="s">
        <v>1815</v>
      </c>
      <c r="F13" s="21" t="s">
        <v>1814</v>
      </c>
      <c r="G13" s="53" t="s">
        <v>209</v>
      </c>
      <c r="H13" s="13" t="s">
        <v>24</v>
      </c>
      <c r="I13" s="13"/>
    </row>
    <row r="14" spans="1:11" ht="15" thickBot="1" x14ac:dyDescent="0.35">
      <c r="A14" s="64" t="s">
        <v>25</v>
      </c>
      <c r="B14" s="4" t="s">
        <v>1820</v>
      </c>
      <c r="C14" s="4"/>
      <c r="D14" s="15" t="s">
        <v>1816</v>
      </c>
      <c r="E14" s="16" t="s">
        <v>1815</v>
      </c>
      <c r="F14" s="21" t="s">
        <v>1814</v>
      </c>
      <c r="G14" s="53" t="s">
        <v>209</v>
      </c>
      <c r="H14" s="13" t="s">
        <v>25</v>
      </c>
      <c r="I14" s="13"/>
    </row>
    <row r="15" spans="1:11" ht="15" thickBot="1" x14ac:dyDescent="0.35">
      <c r="A15" s="65" t="s">
        <v>26</v>
      </c>
      <c r="B15" s="17" t="s">
        <v>1821</v>
      </c>
      <c r="C15" s="17"/>
      <c r="D15" s="4" t="s">
        <v>1816</v>
      </c>
      <c r="E15" s="16" t="s">
        <v>1815</v>
      </c>
      <c r="F15" s="21" t="s">
        <v>1814</v>
      </c>
      <c r="G15" s="53" t="s">
        <v>209</v>
      </c>
      <c r="H15" s="18" t="s">
        <v>26</v>
      </c>
      <c r="I15" s="18"/>
    </row>
    <row r="16" spans="1:11" ht="15" thickBot="1" x14ac:dyDescent="0.35">
      <c r="A16" s="63" t="s">
        <v>27</v>
      </c>
      <c r="B16" s="44" t="s">
        <v>1822</v>
      </c>
      <c r="C16" s="15"/>
      <c r="D16" s="15" t="s">
        <v>1816</v>
      </c>
      <c r="E16" s="16" t="s">
        <v>1815</v>
      </c>
      <c r="F16" s="21" t="s">
        <v>1814</v>
      </c>
      <c r="G16" s="53" t="s">
        <v>209</v>
      </c>
      <c r="H16" s="40" t="s">
        <v>27</v>
      </c>
      <c r="I16" s="16"/>
    </row>
    <row r="17" spans="1:9" ht="15" thickBot="1" x14ac:dyDescent="0.35">
      <c r="A17" s="64" t="s">
        <v>28</v>
      </c>
      <c r="B17" s="4" t="s">
        <v>1823</v>
      </c>
      <c r="C17" s="4"/>
      <c r="D17" s="4" t="s">
        <v>1816</v>
      </c>
      <c r="E17" s="16" t="s">
        <v>1815</v>
      </c>
      <c r="F17" s="21" t="s">
        <v>1814</v>
      </c>
      <c r="G17" s="53" t="s">
        <v>209</v>
      </c>
      <c r="H17" s="13" t="s">
        <v>28</v>
      </c>
      <c r="I17" s="13"/>
    </row>
    <row r="18" spans="1:9" ht="15" thickBot="1" x14ac:dyDescent="0.35">
      <c r="A18" s="64" t="s">
        <v>29</v>
      </c>
      <c r="B18" s="4" t="s">
        <v>1824</v>
      </c>
      <c r="C18" s="4"/>
      <c r="D18" s="15" t="s">
        <v>1816</v>
      </c>
      <c r="E18" s="16" t="s">
        <v>1815</v>
      </c>
      <c r="F18" s="21" t="s">
        <v>1814</v>
      </c>
      <c r="G18" s="53" t="s">
        <v>209</v>
      </c>
      <c r="H18" s="13" t="s">
        <v>29</v>
      </c>
      <c r="I18" s="13"/>
    </row>
    <row r="19" spans="1:9" ht="15" thickBot="1" x14ac:dyDescent="0.35">
      <c r="A19" s="65" t="s">
        <v>30</v>
      </c>
      <c r="B19" s="17" t="s">
        <v>1825</v>
      </c>
      <c r="C19" s="17"/>
      <c r="D19" s="4" t="s">
        <v>1816</v>
      </c>
      <c r="E19" s="16" t="s">
        <v>1815</v>
      </c>
      <c r="F19" s="21" t="s">
        <v>1814</v>
      </c>
      <c r="G19" s="53" t="s">
        <v>209</v>
      </c>
      <c r="H19" s="18" t="s">
        <v>30</v>
      </c>
      <c r="I19" s="18"/>
    </row>
    <row r="20" spans="1:9" ht="15" thickBot="1" x14ac:dyDescent="0.35">
      <c r="A20" s="63" t="s">
        <v>31</v>
      </c>
      <c r="B20" s="44">
        <v>60943</v>
      </c>
      <c r="C20" s="15"/>
      <c r="D20" s="15" t="s">
        <v>1816</v>
      </c>
      <c r="E20" s="16" t="s">
        <v>1815</v>
      </c>
      <c r="F20" s="21" t="s">
        <v>1814</v>
      </c>
      <c r="G20" s="53" t="s">
        <v>209</v>
      </c>
      <c r="H20" s="40" t="s">
        <v>31</v>
      </c>
      <c r="I20" s="16"/>
    </row>
    <row r="21" spans="1:9" ht="15" thickBot="1" x14ac:dyDescent="0.35">
      <c r="A21" s="64" t="s">
        <v>32</v>
      </c>
      <c r="B21" s="4" t="s">
        <v>1826</v>
      </c>
      <c r="C21" s="4"/>
      <c r="D21" s="4" t="s">
        <v>1816</v>
      </c>
      <c r="E21" s="16" t="s">
        <v>1815</v>
      </c>
      <c r="F21" s="21" t="s">
        <v>1814</v>
      </c>
      <c r="G21" s="53" t="s">
        <v>209</v>
      </c>
      <c r="H21" s="13" t="s">
        <v>32</v>
      </c>
      <c r="I21" s="13"/>
    </row>
    <row r="22" spans="1:9" ht="15" thickBot="1" x14ac:dyDescent="0.35">
      <c r="A22" s="64" t="s">
        <v>33</v>
      </c>
      <c r="B22" s="4" t="s">
        <v>1827</v>
      </c>
      <c r="C22" s="4"/>
      <c r="D22" s="15" t="s">
        <v>1816</v>
      </c>
      <c r="E22" s="16" t="s">
        <v>1815</v>
      </c>
      <c r="F22" s="21" t="s">
        <v>1814</v>
      </c>
      <c r="G22" s="53" t="s">
        <v>209</v>
      </c>
      <c r="H22" s="13" t="s">
        <v>33</v>
      </c>
      <c r="I22" s="13"/>
    </row>
    <row r="23" spans="1:9" ht="15" thickBot="1" x14ac:dyDescent="0.35">
      <c r="A23" s="65" t="s">
        <v>34</v>
      </c>
      <c r="B23" s="17" t="s">
        <v>1828</v>
      </c>
      <c r="C23" s="17"/>
      <c r="D23" s="4" t="s">
        <v>1816</v>
      </c>
      <c r="E23" s="16" t="s">
        <v>1815</v>
      </c>
      <c r="F23" s="21" t="s">
        <v>1814</v>
      </c>
      <c r="G23" s="53" t="s">
        <v>209</v>
      </c>
      <c r="H23" s="18" t="s">
        <v>34</v>
      </c>
      <c r="I23" s="18"/>
    </row>
    <row r="24" spans="1:9" ht="15" thickBot="1" x14ac:dyDescent="0.35">
      <c r="A24" s="63" t="s">
        <v>35</v>
      </c>
      <c r="B24" s="44" t="s">
        <v>1829</v>
      </c>
      <c r="C24" s="15"/>
      <c r="D24" s="15" t="s">
        <v>1816</v>
      </c>
      <c r="E24" s="16" t="s">
        <v>1815</v>
      </c>
      <c r="F24" s="21" t="s">
        <v>1814</v>
      </c>
      <c r="G24" s="53" t="s">
        <v>209</v>
      </c>
      <c r="H24" s="40" t="s">
        <v>35</v>
      </c>
      <c r="I24" s="16"/>
    </row>
    <row r="25" spans="1:9" ht="15" thickBot="1" x14ac:dyDescent="0.35">
      <c r="A25" s="64" t="s">
        <v>36</v>
      </c>
      <c r="B25" s="4" t="s">
        <v>1830</v>
      </c>
      <c r="C25" s="4"/>
      <c r="D25" s="4" t="s">
        <v>1816</v>
      </c>
      <c r="E25" s="16" t="s">
        <v>1815</v>
      </c>
      <c r="F25" s="21" t="s">
        <v>1814</v>
      </c>
      <c r="G25" s="53" t="s">
        <v>209</v>
      </c>
      <c r="H25" s="13" t="s">
        <v>36</v>
      </c>
      <c r="I25" s="13"/>
    </row>
    <row r="26" spans="1:9" ht="15" thickBot="1" x14ac:dyDescent="0.35">
      <c r="A26" s="64" t="s">
        <v>37</v>
      </c>
      <c r="B26" s="4" t="s">
        <v>1831</v>
      </c>
      <c r="C26" s="4"/>
      <c r="D26" s="15" t="s">
        <v>1816</v>
      </c>
      <c r="E26" s="16" t="s">
        <v>1815</v>
      </c>
      <c r="F26" s="21" t="s">
        <v>1814</v>
      </c>
      <c r="G26" s="53" t="s">
        <v>209</v>
      </c>
      <c r="H26" s="13" t="s">
        <v>37</v>
      </c>
      <c r="I26" s="13"/>
    </row>
    <row r="27" spans="1:9" ht="15" thickBot="1" x14ac:dyDescent="0.35">
      <c r="A27" s="65" t="s">
        <v>38</v>
      </c>
      <c r="B27" s="17" t="s">
        <v>1832</v>
      </c>
      <c r="C27" s="17"/>
      <c r="D27" s="4" t="s">
        <v>1816</v>
      </c>
      <c r="E27" s="16" t="s">
        <v>1815</v>
      </c>
      <c r="F27" s="21" t="s">
        <v>1814</v>
      </c>
      <c r="G27" s="53" t="s">
        <v>209</v>
      </c>
      <c r="H27" s="18" t="s">
        <v>38</v>
      </c>
      <c r="I27" s="18"/>
    </row>
    <row r="28" spans="1:9" ht="15" thickBot="1" x14ac:dyDescent="0.35">
      <c r="A28" s="63" t="s">
        <v>39</v>
      </c>
      <c r="B28" s="44" t="s">
        <v>1833</v>
      </c>
      <c r="C28" s="15"/>
      <c r="D28" s="15" t="s">
        <v>1816</v>
      </c>
      <c r="E28" s="16" t="s">
        <v>1815</v>
      </c>
      <c r="F28" s="21" t="s">
        <v>1814</v>
      </c>
      <c r="G28" s="53" t="s">
        <v>209</v>
      </c>
      <c r="H28" s="40" t="s">
        <v>39</v>
      </c>
      <c r="I28" s="16"/>
    </row>
    <row r="29" spans="1:9" ht="15" thickBot="1" x14ac:dyDescent="0.35">
      <c r="A29" s="64" t="s">
        <v>40</v>
      </c>
      <c r="B29" s="4" t="s">
        <v>1834</v>
      </c>
      <c r="C29" s="4"/>
      <c r="D29" s="4" t="s">
        <v>1816</v>
      </c>
      <c r="E29" s="16" t="s">
        <v>1815</v>
      </c>
      <c r="F29" s="21" t="s">
        <v>1814</v>
      </c>
      <c r="G29" s="53" t="s">
        <v>209</v>
      </c>
      <c r="H29" s="13" t="s">
        <v>40</v>
      </c>
      <c r="I29" s="13"/>
    </row>
    <row r="30" spans="1:9" ht="15" thickBot="1" x14ac:dyDescent="0.35">
      <c r="A30" s="64" t="s">
        <v>41</v>
      </c>
      <c r="B30" s="4">
        <v>104</v>
      </c>
      <c r="C30" s="4"/>
      <c r="D30" s="15" t="s">
        <v>1816</v>
      </c>
      <c r="E30" s="16" t="s">
        <v>1815</v>
      </c>
      <c r="F30" s="21" t="s">
        <v>1814</v>
      </c>
      <c r="G30" s="53" t="s">
        <v>209</v>
      </c>
      <c r="H30" s="13" t="s">
        <v>41</v>
      </c>
      <c r="I30" s="13"/>
    </row>
    <row r="31" spans="1:9" ht="15" thickBot="1" x14ac:dyDescent="0.35">
      <c r="A31" s="65" t="s">
        <v>42</v>
      </c>
      <c r="B31" s="17">
        <v>117</v>
      </c>
      <c r="C31" s="17"/>
      <c r="D31" s="4" t="s">
        <v>1816</v>
      </c>
      <c r="E31" s="16" t="s">
        <v>1815</v>
      </c>
      <c r="F31" s="21" t="s">
        <v>1814</v>
      </c>
      <c r="G31" s="53" t="s">
        <v>209</v>
      </c>
      <c r="H31" s="18" t="s">
        <v>42</v>
      </c>
      <c r="I31" s="18"/>
    </row>
    <row r="32" spans="1:9" ht="15" thickBot="1" x14ac:dyDescent="0.35">
      <c r="A32" s="63" t="s">
        <v>43</v>
      </c>
      <c r="B32" s="44" t="s">
        <v>1835</v>
      </c>
      <c r="C32" s="15"/>
      <c r="D32" s="15" t="s">
        <v>1816</v>
      </c>
      <c r="E32" s="16" t="s">
        <v>1815</v>
      </c>
      <c r="F32" s="21" t="s">
        <v>1814</v>
      </c>
      <c r="G32" s="53" t="s">
        <v>209</v>
      </c>
      <c r="H32" s="40" t="s">
        <v>43</v>
      </c>
      <c r="I32" s="16"/>
    </row>
    <row r="33" spans="1:9" ht="15" thickBot="1" x14ac:dyDescent="0.35">
      <c r="A33" s="64" t="s">
        <v>44</v>
      </c>
      <c r="B33" s="4">
        <v>105</v>
      </c>
      <c r="C33" s="4"/>
      <c r="D33" s="4" t="s">
        <v>1816</v>
      </c>
      <c r="E33" s="16" t="s">
        <v>1815</v>
      </c>
      <c r="F33" s="21" t="s">
        <v>1814</v>
      </c>
      <c r="G33" s="53" t="s">
        <v>209</v>
      </c>
      <c r="H33" s="13" t="s">
        <v>44</v>
      </c>
      <c r="I33" s="13"/>
    </row>
    <row r="34" spans="1:9" ht="15" thickBot="1" x14ac:dyDescent="0.35">
      <c r="A34" s="64" t="s">
        <v>45</v>
      </c>
      <c r="B34" s="4" t="s">
        <v>1836</v>
      </c>
      <c r="C34" s="4"/>
      <c r="D34" s="15" t="s">
        <v>1816</v>
      </c>
      <c r="E34" s="16" t="s">
        <v>1815</v>
      </c>
      <c r="F34" s="21" t="s">
        <v>1814</v>
      </c>
      <c r="G34" s="53" t="s">
        <v>209</v>
      </c>
      <c r="H34" s="13" t="s">
        <v>45</v>
      </c>
      <c r="I34" s="13"/>
    </row>
    <row r="35" spans="1:9" ht="15" thickBot="1" x14ac:dyDescent="0.35">
      <c r="A35" s="65" t="s">
        <v>46</v>
      </c>
      <c r="B35" s="17">
        <v>9761</v>
      </c>
      <c r="C35" s="17"/>
      <c r="D35" s="4" t="s">
        <v>1816</v>
      </c>
      <c r="E35" s="16" t="s">
        <v>1815</v>
      </c>
      <c r="F35" s="21" t="s">
        <v>1814</v>
      </c>
      <c r="G35" s="53" t="s">
        <v>209</v>
      </c>
      <c r="H35" s="18" t="s">
        <v>46</v>
      </c>
      <c r="I35" s="18"/>
    </row>
    <row r="36" spans="1:9" ht="15" thickBot="1" x14ac:dyDescent="0.35">
      <c r="A36" s="63" t="s">
        <v>47</v>
      </c>
      <c r="B36" s="44" t="s">
        <v>1837</v>
      </c>
      <c r="C36" s="15"/>
      <c r="D36" s="15" t="s">
        <v>1816</v>
      </c>
      <c r="E36" s="16" t="s">
        <v>1815</v>
      </c>
      <c r="F36" s="21" t="s">
        <v>1814</v>
      </c>
      <c r="G36" s="53" t="s">
        <v>209</v>
      </c>
      <c r="H36" s="40" t="s">
        <v>47</v>
      </c>
      <c r="I36" s="16"/>
    </row>
    <row r="37" spans="1:9" ht="15" thickBot="1" x14ac:dyDescent="0.35">
      <c r="A37" s="64" t="s">
        <v>48</v>
      </c>
      <c r="B37" s="4" t="s">
        <v>1838</v>
      </c>
      <c r="C37" s="4"/>
      <c r="D37" s="4" t="s">
        <v>1816</v>
      </c>
      <c r="E37" s="16" t="s">
        <v>1815</v>
      </c>
      <c r="F37" s="21" t="s">
        <v>1814</v>
      </c>
      <c r="G37" s="53" t="s">
        <v>209</v>
      </c>
      <c r="H37" s="13" t="s">
        <v>48</v>
      </c>
      <c r="I37" s="13"/>
    </row>
    <row r="38" spans="1:9" ht="15" thickBot="1" x14ac:dyDescent="0.35">
      <c r="A38" s="64" t="s">
        <v>49</v>
      </c>
      <c r="B38" s="4">
        <v>9760</v>
      </c>
      <c r="C38" s="4"/>
      <c r="D38" s="15" t="s">
        <v>1816</v>
      </c>
      <c r="E38" s="16" t="s">
        <v>1815</v>
      </c>
      <c r="F38" s="21" t="s">
        <v>1814</v>
      </c>
      <c r="G38" s="53" t="s">
        <v>209</v>
      </c>
      <c r="H38" s="13" t="s">
        <v>49</v>
      </c>
      <c r="I38" s="13"/>
    </row>
    <row r="39" spans="1:9" ht="15" thickBot="1" x14ac:dyDescent="0.35">
      <c r="A39" s="65" t="s">
        <v>50</v>
      </c>
      <c r="B39" s="17" t="s">
        <v>1839</v>
      </c>
      <c r="C39" s="17"/>
      <c r="D39" s="4" t="s">
        <v>1816</v>
      </c>
      <c r="E39" s="16" t="s">
        <v>1815</v>
      </c>
      <c r="F39" s="21" t="s">
        <v>1814</v>
      </c>
      <c r="G39" s="53" t="s">
        <v>209</v>
      </c>
      <c r="H39" s="18" t="s">
        <v>50</v>
      </c>
      <c r="I39" s="18"/>
    </row>
    <row r="40" spans="1:9" ht="15" thickBot="1" x14ac:dyDescent="0.35">
      <c r="A40" s="63" t="s">
        <v>51</v>
      </c>
      <c r="B40" s="44" t="s">
        <v>1840</v>
      </c>
      <c r="C40" s="15"/>
      <c r="D40" s="15" t="s">
        <v>1816</v>
      </c>
      <c r="E40" s="16" t="s">
        <v>1815</v>
      </c>
      <c r="F40" s="21" t="s">
        <v>1814</v>
      </c>
      <c r="G40" s="53" t="s">
        <v>209</v>
      </c>
      <c r="H40" s="40" t="s">
        <v>51</v>
      </c>
      <c r="I40" s="16"/>
    </row>
    <row r="41" spans="1:9" ht="15" thickBot="1" x14ac:dyDescent="0.35">
      <c r="A41" s="64" t="s">
        <v>52</v>
      </c>
      <c r="B41" s="4" t="s">
        <v>1841</v>
      </c>
      <c r="C41" s="4"/>
      <c r="D41" s="4" t="s">
        <v>1816</v>
      </c>
      <c r="E41" s="16" t="s">
        <v>1815</v>
      </c>
      <c r="F41" s="21" t="s">
        <v>1814</v>
      </c>
      <c r="G41" s="53" t="s">
        <v>209</v>
      </c>
      <c r="H41" s="13" t="s">
        <v>52</v>
      </c>
      <c r="I41" s="13"/>
    </row>
    <row r="42" spans="1:9" ht="15" thickBot="1" x14ac:dyDescent="0.35">
      <c r="A42" s="64" t="s">
        <v>53</v>
      </c>
      <c r="B42" s="4" t="s">
        <v>1842</v>
      </c>
      <c r="C42" s="4"/>
      <c r="D42" s="15" t="s">
        <v>1816</v>
      </c>
      <c r="E42" s="16" t="s">
        <v>1815</v>
      </c>
      <c r="F42" s="21" t="s">
        <v>1814</v>
      </c>
      <c r="G42" s="53" t="s">
        <v>209</v>
      </c>
      <c r="H42" s="13" t="s">
        <v>53</v>
      </c>
      <c r="I42" s="13"/>
    </row>
    <row r="43" spans="1:9" ht="15" thickBot="1" x14ac:dyDescent="0.35">
      <c r="A43" s="65" t="s">
        <v>54</v>
      </c>
      <c r="B43" s="17" t="s">
        <v>1843</v>
      </c>
      <c r="C43" s="17"/>
      <c r="D43" s="4" t="s">
        <v>1816</v>
      </c>
      <c r="E43" s="16" t="s">
        <v>1815</v>
      </c>
      <c r="F43" s="21" t="s">
        <v>1814</v>
      </c>
      <c r="G43" s="53" t="s">
        <v>209</v>
      </c>
      <c r="H43" s="18" t="s">
        <v>54</v>
      </c>
      <c r="I43" s="18"/>
    </row>
    <row r="44" spans="1:9" ht="15" thickBot="1" x14ac:dyDescent="0.35">
      <c r="A44" s="63" t="s">
        <v>55</v>
      </c>
      <c r="B44" s="44"/>
      <c r="C44" s="15"/>
      <c r="D44" s="15"/>
      <c r="E44" s="16"/>
      <c r="F44" s="21"/>
      <c r="G44" s="53"/>
      <c r="H44" s="40"/>
      <c r="I44" s="16"/>
    </row>
    <row r="45" spans="1:9" ht="15" thickBot="1" x14ac:dyDescent="0.35">
      <c r="A45" s="64" t="s">
        <v>56</v>
      </c>
      <c r="B45" s="4"/>
      <c r="C45" s="4"/>
      <c r="D45" s="4"/>
      <c r="E45" s="16"/>
      <c r="F45" s="21"/>
      <c r="G45" s="53"/>
      <c r="H45" s="13"/>
      <c r="I45" s="13"/>
    </row>
    <row r="46" spans="1:9" ht="15" thickBot="1" x14ac:dyDescent="0.35">
      <c r="A46" s="64" t="s">
        <v>57</v>
      </c>
      <c r="B46" s="4"/>
      <c r="C46" s="4"/>
      <c r="D46" s="15"/>
      <c r="E46" s="16"/>
      <c r="F46" s="21"/>
      <c r="G46" s="53"/>
      <c r="H46" s="13"/>
      <c r="I46" s="13"/>
    </row>
    <row r="47" spans="1:9" ht="15" thickBot="1" x14ac:dyDescent="0.35">
      <c r="A47" s="65" t="s">
        <v>58</v>
      </c>
      <c r="B47" s="17"/>
      <c r="C47" s="17"/>
      <c r="D47" s="4"/>
      <c r="E47" s="16"/>
      <c r="F47" s="21"/>
      <c r="G47" s="53"/>
      <c r="H47" s="18"/>
      <c r="I47" s="18"/>
    </row>
    <row r="48" spans="1:9" ht="15" thickBot="1" x14ac:dyDescent="0.35">
      <c r="A48" s="63" t="s">
        <v>59</v>
      </c>
      <c r="B48" s="44"/>
      <c r="C48" s="15"/>
      <c r="D48" s="15"/>
      <c r="E48" s="16"/>
      <c r="F48" s="21"/>
      <c r="G48" s="53"/>
      <c r="H48" s="40"/>
      <c r="I48" s="16"/>
    </row>
    <row r="49" spans="1:9" ht="15" thickBot="1" x14ac:dyDescent="0.35">
      <c r="A49" s="64" t="s">
        <v>60</v>
      </c>
      <c r="B49" s="4"/>
      <c r="C49" s="4"/>
      <c r="D49" s="4"/>
      <c r="E49" s="16"/>
      <c r="F49" s="22"/>
      <c r="G49" s="53"/>
      <c r="H49" s="13"/>
      <c r="I49" s="13"/>
    </row>
    <row r="50" spans="1:9" ht="15" thickBot="1" x14ac:dyDescent="0.35">
      <c r="A50" s="64" t="s">
        <v>61</v>
      </c>
      <c r="B50" s="4"/>
      <c r="C50" s="4"/>
      <c r="D50" s="15"/>
      <c r="E50" s="16"/>
      <c r="F50" s="22"/>
      <c r="G50" s="53"/>
      <c r="H50" s="13"/>
      <c r="I50" s="13"/>
    </row>
    <row r="51" spans="1:9" ht="15" thickBot="1" x14ac:dyDescent="0.35">
      <c r="A51" s="65" t="s">
        <v>62</v>
      </c>
      <c r="B51" s="17"/>
      <c r="C51" s="17"/>
      <c r="D51" s="4"/>
      <c r="E51" s="16"/>
      <c r="F51" s="23"/>
      <c r="G51" s="53"/>
      <c r="H51" s="18"/>
      <c r="I51" s="18"/>
    </row>
    <row r="52" spans="1:9" ht="15" thickBot="1" x14ac:dyDescent="0.35">
      <c r="A52" s="63" t="s">
        <v>63</v>
      </c>
      <c r="B52" s="44"/>
      <c r="C52" s="15"/>
      <c r="D52" s="15"/>
      <c r="E52" s="16"/>
      <c r="F52" s="21"/>
      <c r="G52" s="53"/>
      <c r="H52" s="40"/>
      <c r="I52" s="16"/>
    </row>
    <row r="53" spans="1:9" ht="15" thickBot="1" x14ac:dyDescent="0.35">
      <c r="A53" s="64" t="s">
        <v>64</v>
      </c>
      <c r="B53" s="4"/>
      <c r="C53" s="4"/>
      <c r="D53" s="4"/>
      <c r="E53" s="16"/>
      <c r="F53" s="22"/>
      <c r="G53" s="53"/>
      <c r="H53" s="13"/>
      <c r="I53" s="13"/>
    </row>
    <row r="54" spans="1:9" ht="15" thickBot="1" x14ac:dyDescent="0.35">
      <c r="A54" s="64" t="s">
        <v>65</v>
      </c>
      <c r="B54" s="4"/>
      <c r="C54" s="4"/>
      <c r="D54" s="15"/>
      <c r="E54" s="16"/>
      <c r="F54" s="22"/>
      <c r="G54" s="53"/>
      <c r="H54" s="13"/>
      <c r="I54" s="13"/>
    </row>
    <row r="55" spans="1:9" ht="15" thickBot="1" x14ac:dyDescent="0.35">
      <c r="A55" s="65" t="s">
        <v>66</v>
      </c>
      <c r="B55" s="17"/>
      <c r="C55" s="17"/>
      <c r="D55" s="4"/>
      <c r="E55" s="16"/>
      <c r="F55" s="23"/>
      <c r="G55" s="53"/>
      <c r="H55" s="18"/>
      <c r="I55" s="18"/>
    </row>
    <row r="56" spans="1:9" ht="15" thickBot="1" x14ac:dyDescent="0.35">
      <c r="A56" s="63" t="s">
        <v>67</v>
      </c>
      <c r="B56" s="44"/>
      <c r="C56" s="15"/>
      <c r="D56" s="15"/>
      <c r="E56" s="16"/>
      <c r="F56" s="21"/>
      <c r="G56" s="53"/>
      <c r="H56" s="40"/>
      <c r="I56" s="16"/>
    </row>
    <row r="57" spans="1:9" ht="15" thickBot="1" x14ac:dyDescent="0.35">
      <c r="A57" s="64" t="s">
        <v>68</v>
      </c>
      <c r="B57" s="4"/>
      <c r="C57" s="4"/>
      <c r="D57" s="4"/>
      <c r="E57" s="16"/>
      <c r="F57" s="22"/>
      <c r="G57" s="53"/>
      <c r="H57" s="13"/>
      <c r="I57" s="13"/>
    </row>
    <row r="58" spans="1:9" ht="15" thickBot="1" x14ac:dyDescent="0.35">
      <c r="A58" s="64" t="s">
        <v>69</v>
      </c>
      <c r="B58" s="4"/>
      <c r="C58" s="4"/>
      <c r="D58" s="15"/>
      <c r="E58" s="16"/>
      <c r="F58" s="22"/>
      <c r="G58" s="53"/>
      <c r="H58" s="13"/>
      <c r="I58" s="13"/>
    </row>
    <row r="59" spans="1:9" ht="15" thickBot="1" x14ac:dyDescent="0.35">
      <c r="A59" s="65" t="s">
        <v>70</v>
      </c>
      <c r="B59" s="17"/>
      <c r="C59" s="17"/>
      <c r="D59" s="4"/>
      <c r="E59" s="16"/>
      <c r="F59" s="23"/>
      <c r="G59" s="53"/>
      <c r="H59" s="18"/>
      <c r="I59" s="18"/>
    </row>
    <row r="60" spans="1:9" ht="15" thickBot="1" x14ac:dyDescent="0.35">
      <c r="A60" s="63" t="s">
        <v>71</v>
      </c>
      <c r="B60" s="44"/>
      <c r="C60" s="15"/>
      <c r="D60" s="15"/>
      <c r="E60" s="16"/>
      <c r="F60" s="21"/>
      <c r="G60" s="53"/>
      <c r="H60" s="40"/>
      <c r="I60" s="16"/>
    </row>
    <row r="61" spans="1:9" ht="15" thickBot="1" x14ac:dyDescent="0.35">
      <c r="A61" s="64" t="s">
        <v>72</v>
      </c>
      <c r="B61" s="4"/>
      <c r="C61" s="4"/>
      <c r="D61" s="4"/>
      <c r="E61" s="16"/>
      <c r="F61" s="22"/>
      <c r="G61" s="53"/>
      <c r="H61" s="13"/>
      <c r="I61" s="13"/>
    </row>
    <row r="62" spans="1:9" ht="15" thickBot="1" x14ac:dyDescent="0.35">
      <c r="A62" s="64" t="s">
        <v>73</v>
      </c>
      <c r="B62" s="4"/>
      <c r="C62" s="4"/>
      <c r="D62" s="15"/>
      <c r="E62" s="16"/>
      <c r="F62" s="22"/>
      <c r="G62" s="53"/>
      <c r="H62" s="13"/>
      <c r="I62" s="13"/>
    </row>
    <row r="63" spans="1:9" ht="15" thickBot="1" x14ac:dyDescent="0.35">
      <c r="A63" s="65" t="s">
        <v>74</v>
      </c>
      <c r="B63" s="17"/>
      <c r="C63" s="17"/>
      <c r="D63" s="4"/>
      <c r="E63" s="16"/>
      <c r="F63" s="23"/>
      <c r="G63" s="53"/>
      <c r="H63" s="18"/>
      <c r="I63" s="18"/>
    </row>
    <row r="64" spans="1:9" ht="15" thickBot="1" x14ac:dyDescent="0.35">
      <c r="A64" s="63" t="s">
        <v>75</v>
      </c>
      <c r="B64" s="44"/>
      <c r="C64" s="15"/>
      <c r="D64" s="15"/>
      <c r="E64" s="16"/>
      <c r="F64" s="21"/>
      <c r="G64" s="53"/>
      <c r="H64" s="40"/>
      <c r="I64" s="16"/>
    </row>
    <row r="65" spans="1:9" ht="15" thickBot="1" x14ac:dyDescent="0.35">
      <c r="A65" s="64" t="s">
        <v>76</v>
      </c>
      <c r="B65" s="4"/>
      <c r="C65" s="4"/>
      <c r="D65" s="4"/>
      <c r="E65" s="16"/>
      <c r="F65" s="22"/>
      <c r="G65" s="53"/>
      <c r="H65" s="13"/>
      <c r="I65" s="13"/>
    </row>
    <row r="66" spans="1:9" ht="15" thickBot="1" x14ac:dyDescent="0.35">
      <c r="A66" s="64" t="s">
        <v>77</v>
      </c>
      <c r="B66" s="4"/>
      <c r="C66" s="4"/>
      <c r="D66" s="15"/>
      <c r="E66" s="16"/>
      <c r="F66" s="22"/>
      <c r="G66" s="53"/>
      <c r="H66" s="13"/>
      <c r="I66" s="13"/>
    </row>
    <row r="67" spans="1:9" ht="15" thickBot="1" x14ac:dyDescent="0.35">
      <c r="A67" s="65" t="s">
        <v>78</v>
      </c>
      <c r="B67" s="17"/>
      <c r="C67" s="17"/>
      <c r="D67" s="4"/>
      <c r="E67" s="16"/>
      <c r="F67" s="23"/>
      <c r="G67" s="53"/>
      <c r="H67" s="18"/>
      <c r="I67" s="18"/>
    </row>
    <row r="68" spans="1:9" ht="15" thickBot="1" x14ac:dyDescent="0.35">
      <c r="A68" s="63" t="s">
        <v>79</v>
      </c>
      <c r="B68" s="44"/>
      <c r="C68" s="15"/>
      <c r="D68" s="15"/>
      <c r="E68" s="16"/>
      <c r="F68" s="21"/>
      <c r="G68" s="53"/>
      <c r="H68" s="40"/>
      <c r="I68" s="16"/>
    </row>
    <row r="69" spans="1:9" ht="15" thickBot="1" x14ac:dyDescent="0.35">
      <c r="A69" s="64" t="s">
        <v>80</v>
      </c>
      <c r="B69" s="4"/>
      <c r="C69" s="4"/>
      <c r="D69" s="4"/>
      <c r="E69" s="16"/>
      <c r="F69" s="22"/>
      <c r="G69" s="53"/>
      <c r="H69" s="13"/>
      <c r="I69" s="13"/>
    </row>
    <row r="70" spans="1:9" ht="15" thickBot="1" x14ac:dyDescent="0.35">
      <c r="A70" s="64" t="s">
        <v>81</v>
      </c>
      <c r="B70" s="4"/>
      <c r="C70" s="4"/>
      <c r="D70" s="15"/>
      <c r="E70" s="16"/>
      <c r="F70" s="22"/>
      <c r="G70" s="53"/>
      <c r="H70" s="13"/>
      <c r="I70" s="13"/>
    </row>
    <row r="71" spans="1:9" ht="15" thickBot="1" x14ac:dyDescent="0.35">
      <c r="A71" s="65" t="s">
        <v>82</v>
      </c>
      <c r="B71" s="17"/>
      <c r="C71" s="17"/>
      <c r="D71" s="4"/>
      <c r="E71" s="16"/>
      <c r="F71" s="23"/>
      <c r="G71" s="53"/>
      <c r="H71" s="18"/>
      <c r="I71" s="18"/>
    </row>
    <row r="72" spans="1:9" ht="15" thickBot="1" x14ac:dyDescent="0.35">
      <c r="A72" s="63" t="s">
        <v>83</v>
      </c>
      <c r="B72" s="44"/>
      <c r="C72" s="15"/>
      <c r="D72" s="15"/>
      <c r="E72" s="16"/>
      <c r="F72" s="21"/>
      <c r="G72" s="53"/>
      <c r="H72" s="40"/>
      <c r="I72" s="16"/>
    </row>
    <row r="73" spans="1:9" ht="15" thickBot="1" x14ac:dyDescent="0.35">
      <c r="A73" s="64" t="s">
        <v>84</v>
      </c>
      <c r="B73" s="4"/>
      <c r="C73" s="4"/>
      <c r="D73" s="4"/>
      <c r="E73" s="16"/>
      <c r="F73" s="22"/>
      <c r="G73" s="53"/>
      <c r="H73" s="13"/>
      <c r="I73" s="13"/>
    </row>
    <row r="74" spans="1:9" ht="15" thickBot="1" x14ac:dyDescent="0.35">
      <c r="A74" s="64" t="s">
        <v>85</v>
      </c>
      <c r="B74" s="4"/>
      <c r="C74" s="4"/>
      <c r="D74" s="15"/>
      <c r="E74" s="16"/>
      <c r="F74" s="22"/>
      <c r="G74" s="53"/>
      <c r="H74" s="13"/>
      <c r="I74" s="13"/>
    </row>
    <row r="75" spans="1:9" ht="15" thickBot="1" x14ac:dyDescent="0.35">
      <c r="A75" s="65" t="s">
        <v>86</v>
      </c>
      <c r="B75" s="17"/>
      <c r="C75" s="17"/>
      <c r="D75" s="4"/>
      <c r="E75" s="16"/>
      <c r="F75" s="23"/>
      <c r="G75" s="53"/>
      <c r="H75" s="18"/>
      <c r="I75" s="18"/>
    </row>
    <row r="76" spans="1:9" ht="15" thickBot="1" x14ac:dyDescent="0.35">
      <c r="A76" s="63" t="s">
        <v>87</v>
      </c>
      <c r="B76" s="44"/>
      <c r="C76" s="15"/>
      <c r="D76" s="15"/>
      <c r="E76" s="16"/>
      <c r="F76" s="21"/>
      <c r="G76" s="53"/>
      <c r="H76" s="40"/>
      <c r="I76" s="16"/>
    </row>
    <row r="77" spans="1:9" ht="15" thickBot="1" x14ac:dyDescent="0.35">
      <c r="A77" s="64" t="s">
        <v>88</v>
      </c>
      <c r="B77" s="4"/>
      <c r="C77" s="4"/>
      <c r="D77" s="4"/>
      <c r="E77" s="16"/>
      <c r="F77" s="22"/>
      <c r="G77" s="53"/>
      <c r="H77" s="13"/>
      <c r="I77" s="13"/>
    </row>
    <row r="78" spans="1:9" ht="15" thickBot="1" x14ac:dyDescent="0.35">
      <c r="A78" s="64" t="s">
        <v>89</v>
      </c>
      <c r="B78" s="4"/>
      <c r="C78" s="4"/>
      <c r="D78" s="15"/>
      <c r="E78" s="16"/>
      <c r="F78" s="22"/>
      <c r="G78" s="53"/>
      <c r="H78" s="13"/>
      <c r="I78" s="13"/>
    </row>
    <row r="79" spans="1:9" ht="15" thickBot="1" x14ac:dyDescent="0.35">
      <c r="A79" s="65" t="s">
        <v>90</v>
      </c>
      <c r="B79" s="17"/>
      <c r="C79" s="17"/>
      <c r="D79" s="4"/>
      <c r="E79" s="16"/>
      <c r="F79" s="23"/>
      <c r="G79" s="53"/>
      <c r="H79" s="18"/>
      <c r="I79" s="18"/>
    </row>
    <row r="80" spans="1:9" ht="15" thickBot="1" x14ac:dyDescent="0.35">
      <c r="A80" s="63" t="s">
        <v>91</v>
      </c>
      <c r="B80" s="44"/>
      <c r="C80" s="15"/>
      <c r="D80" s="15"/>
      <c r="E80" s="16"/>
      <c r="F80" s="21"/>
      <c r="G80" s="53"/>
      <c r="H80" s="40"/>
      <c r="I80" s="16"/>
    </row>
    <row r="81" spans="1:9" ht="15" thickBot="1" x14ac:dyDescent="0.35">
      <c r="A81" s="64" t="s">
        <v>92</v>
      </c>
      <c r="B81" s="4"/>
      <c r="C81" s="4"/>
      <c r="D81" s="4"/>
      <c r="E81" s="16"/>
      <c r="F81" s="22"/>
      <c r="G81" s="53"/>
      <c r="H81" s="13"/>
      <c r="I81" s="13"/>
    </row>
    <row r="82" spans="1:9" ht="15" thickBot="1" x14ac:dyDescent="0.35">
      <c r="A82" s="64" t="s">
        <v>93</v>
      </c>
      <c r="B82" s="4"/>
      <c r="C82" s="4"/>
      <c r="D82" s="15"/>
      <c r="E82" s="16"/>
      <c r="F82" s="22"/>
      <c r="G82" s="53"/>
      <c r="H82" s="13"/>
      <c r="I82" s="13"/>
    </row>
    <row r="83" spans="1:9" ht="15" thickBot="1" x14ac:dyDescent="0.35">
      <c r="A83" s="65" t="s">
        <v>94</v>
      </c>
      <c r="B83" s="17"/>
      <c r="C83" s="17"/>
      <c r="D83" s="4"/>
      <c r="E83" s="16"/>
      <c r="F83" s="23"/>
      <c r="G83" s="53"/>
      <c r="H83" s="18"/>
      <c r="I83" s="18"/>
    </row>
    <row r="84" spans="1:9" ht="15" thickBot="1" x14ac:dyDescent="0.35">
      <c r="A84" s="63" t="s">
        <v>95</v>
      </c>
      <c r="B84" s="44"/>
      <c r="C84" s="15"/>
      <c r="D84" s="15"/>
      <c r="E84" s="16"/>
      <c r="F84" s="21"/>
      <c r="G84" s="53"/>
      <c r="H84" s="40"/>
      <c r="I84" s="16"/>
    </row>
    <row r="85" spans="1:9" ht="15" thickBot="1" x14ac:dyDescent="0.35">
      <c r="A85" s="64" t="s">
        <v>96</v>
      </c>
      <c r="B85" s="4"/>
      <c r="C85" s="4"/>
      <c r="D85" s="4"/>
      <c r="E85" s="16"/>
      <c r="F85" s="22"/>
      <c r="G85" s="53"/>
      <c r="H85" s="13"/>
      <c r="I85" s="13"/>
    </row>
    <row r="86" spans="1:9" ht="15" thickBot="1" x14ac:dyDescent="0.35">
      <c r="A86" s="64" t="s">
        <v>97</v>
      </c>
      <c r="B86" s="4"/>
      <c r="C86" s="4"/>
      <c r="D86" s="15"/>
      <c r="E86" s="16"/>
      <c r="F86" s="22"/>
      <c r="G86" s="53"/>
      <c r="H86" s="13"/>
      <c r="I86" s="13"/>
    </row>
    <row r="87" spans="1:9" ht="15" thickBot="1" x14ac:dyDescent="0.35">
      <c r="A87" s="65" t="s">
        <v>98</v>
      </c>
      <c r="B87" s="17"/>
      <c r="C87" s="17"/>
      <c r="D87" s="4"/>
      <c r="E87" s="16"/>
      <c r="F87" s="23"/>
      <c r="G87" s="53"/>
      <c r="H87" s="18"/>
      <c r="I87" s="18"/>
    </row>
    <row r="88" spans="1:9" ht="15" thickBot="1" x14ac:dyDescent="0.35">
      <c r="A88" s="63" t="s">
        <v>99</v>
      </c>
      <c r="B88" s="44"/>
      <c r="C88" s="15"/>
      <c r="D88" s="15"/>
      <c r="E88" s="16"/>
      <c r="F88" s="21"/>
      <c r="G88" s="53"/>
      <c r="H88" s="40"/>
      <c r="I88" s="16"/>
    </row>
    <row r="89" spans="1:9" ht="15" thickBot="1" x14ac:dyDescent="0.35">
      <c r="A89" s="64" t="s">
        <v>100</v>
      </c>
      <c r="B89" s="4"/>
      <c r="C89" s="4"/>
      <c r="D89" s="4"/>
      <c r="E89" s="16"/>
      <c r="F89" s="22"/>
      <c r="G89" s="53"/>
      <c r="H89" s="13"/>
      <c r="I89" s="13"/>
    </row>
    <row r="90" spans="1:9" ht="15" thickBot="1" x14ac:dyDescent="0.35">
      <c r="A90" s="64" t="s">
        <v>101</v>
      </c>
      <c r="B90" s="4"/>
      <c r="C90" s="4"/>
      <c r="D90" s="15"/>
      <c r="E90" s="16"/>
      <c r="F90" s="22"/>
      <c r="G90" s="53"/>
      <c r="H90" s="13"/>
      <c r="I90" s="13"/>
    </row>
    <row r="91" spans="1:9" ht="15" thickBot="1" x14ac:dyDescent="0.35">
      <c r="A91" s="65" t="s">
        <v>102</v>
      </c>
      <c r="B91" s="17"/>
      <c r="C91" s="17"/>
      <c r="D91" s="4"/>
      <c r="E91" s="16"/>
      <c r="F91" s="23"/>
      <c r="G91" s="53"/>
      <c r="H91" s="18"/>
      <c r="I91" s="18"/>
    </row>
    <row r="92" spans="1:9" ht="15" thickBot="1" x14ac:dyDescent="0.35">
      <c r="A92" s="63" t="s">
        <v>103</v>
      </c>
      <c r="B92" s="44"/>
      <c r="C92" s="15"/>
      <c r="D92" s="15"/>
      <c r="E92" s="16"/>
      <c r="F92" s="21"/>
      <c r="G92" s="53"/>
      <c r="H92" s="40"/>
      <c r="I92" s="16"/>
    </row>
    <row r="93" spans="1:9" ht="15" thickBot="1" x14ac:dyDescent="0.35">
      <c r="A93" s="64" t="s">
        <v>104</v>
      </c>
      <c r="B93" s="4"/>
      <c r="C93" s="4"/>
      <c r="D93" s="4"/>
      <c r="E93" s="16"/>
      <c r="F93" s="22"/>
      <c r="G93" s="53"/>
      <c r="H93" s="13"/>
      <c r="I93" s="13"/>
    </row>
    <row r="94" spans="1:9" ht="15" thickBot="1" x14ac:dyDescent="0.35">
      <c r="A94" s="64" t="s">
        <v>105</v>
      </c>
      <c r="B94" s="4"/>
      <c r="C94" s="4"/>
      <c r="D94" s="15"/>
      <c r="E94" s="16"/>
      <c r="F94" s="22"/>
      <c r="G94" s="53"/>
      <c r="H94" s="13"/>
      <c r="I94" s="13"/>
    </row>
    <row r="95" spans="1:9" ht="15" thickBot="1" x14ac:dyDescent="0.35">
      <c r="A95" s="65" t="s">
        <v>106</v>
      </c>
      <c r="B95" s="17"/>
      <c r="C95" s="17"/>
      <c r="D95" s="4"/>
      <c r="E95" s="16"/>
      <c r="F95" s="23"/>
      <c r="G95" s="53"/>
      <c r="H95" s="18"/>
      <c r="I95" s="18"/>
    </row>
    <row r="96" spans="1:9" ht="15" thickBot="1" x14ac:dyDescent="0.35">
      <c r="A96" s="63" t="s">
        <v>107</v>
      </c>
      <c r="B96" s="44"/>
      <c r="C96" s="15"/>
      <c r="D96" s="15"/>
      <c r="E96" s="16"/>
      <c r="F96" s="21"/>
      <c r="G96" s="53"/>
      <c r="H96" s="40"/>
      <c r="I96" s="16"/>
    </row>
    <row r="97" spans="1:9" ht="15" thickBot="1" x14ac:dyDescent="0.35">
      <c r="A97" s="64" t="s">
        <v>108</v>
      </c>
      <c r="B97" s="4"/>
      <c r="C97" s="4"/>
      <c r="D97" s="4"/>
      <c r="E97" s="16"/>
      <c r="F97" s="22"/>
      <c r="G97" s="53"/>
      <c r="H97" s="13"/>
      <c r="I97" s="13"/>
    </row>
    <row r="98" spans="1:9" ht="15" thickBot="1" x14ac:dyDescent="0.35">
      <c r="A98" s="64" t="s">
        <v>109</v>
      </c>
      <c r="B98" s="4"/>
      <c r="C98" s="4"/>
      <c r="D98" s="15"/>
      <c r="E98" s="16"/>
      <c r="F98" s="22"/>
      <c r="G98" s="53"/>
      <c r="H98" s="13"/>
      <c r="I98" s="13"/>
    </row>
    <row r="99" spans="1:9" ht="15" thickBot="1" x14ac:dyDescent="0.35">
      <c r="A99" s="65" t="s">
        <v>110</v>
      </c>
      <c r="B99" s="17"/>
      <c r="C99" s="17"/>
      <c r="D99" s="4"/>
      <c r="E99" s="16"/>
      <c r="F99" s="23"/>
      <c r="G99" s="53"/>
      <c r="H99" s="18"/>
      <c r="I99" s="18"/>
    </row>
    <row r="100" spans="1:9" ht="15" thickBot="1" x14ac:dyDescent="0.35">
      <c r="A100" s="63" t="s">
        <v>111</v>
      </c>
      <c r="B100" s="44"/>
      <c r="C100" s="15"/>
      <c r="D100" s="15"/>
      <c r="E100" s="16"/>
      <c r="F100" s="21"/>
      <c r="G100" s="53"/>
      <c r="H100" s="40"/>
      <c r="I100" s="16"/>
    </row>
    <row r="101" spans="1:9" ht="15" thickBot="1" x14ac:dyDescent="0.35">
      <c r="A101" s="64" t="s">
        <v>112</v>
      </c>
      <c r="B101" s="4"/>
      <c r="C101" s="4"/>
      <c r="D101" s="4"/>
      <c r="E101" s="16"/>
      <c r="F101" s="22"/>
      <c r="G101" s="53"/>
      <c r="H101" s="13"/>
      <c r="I101" s="13"/>
    </row>
    <row r="102" spans="1:9" ht="15" thickBot="1" x14ac:dyDescent="0.35">
      <c r="A102" s="64" t="s">
        <v>113</v>
      </c>
      <c r="B102" s="4"/>
      <c r="C102" s="4"/>
      <c r="D102" s="15"/>
      <c r="E102" s="16"/>
      <c r="F102" s="22"/>
      <c r="G102" s="53"/>
      <c r="H102" s="13"/>
      <c r="I102" s="13"/>
    </row>
    <row r="103" spans="1:9" ht="15" thickBot="1" x14ac:dyDescent="0.35">
      <c r="A103" s="65" t="s">
        <v>114</v>
      </c>
      <c r="B103" s="17"/>
      <c r="C103" s="17"/>
      <c r="D103" s="4"/>
      <c r="E103" s="16"/>
      <c r="F103" s="23"/>
      <c r="G103" s="53"/>
      <c r="H103" s="18"/>
      <c r="I103" s="18"/>
    </row>
    <row r="104" spans="1:9" ht="15" thickBot="1" x14ac:dyDescent="0.35">
      <c r="A104" s="63" t="s">
        <v>115</v>
      </c>
      <c r="B104" s="44"/>
      <c r="C104" s="15"/>
      <c r="D104" s="15"/>
      <c r="E104" s="16"/>
      <c r="F104" s="21"/>
      <c r="G104" s="53"/>
      <c r="H104" s="40"/>
      <c r="I104" s="16"/>
    </row>
    <row r="105" spans="1:9" ht="15" thickBot="1" x14ac:dyDescent="0.35">
      <c r="A105" s="64" t="s">
        <v>116</v>
      </c>
      <c r="B105" s="4"/>
      <c r="C105" s="4"/>
      <c r="D105" s="4"/>
      <c r="E105" s="16"/>
      <c r="F105" s="22"/>
      <c r="G105" s="53"/>
      <c r="H105" s="13"/>
      <c r="I105" s="13"/>
    </row>
    <row r="106" spans="1:9" ht="15" thickBot="1" x14ac:dyDescent="0.35">
      <c r="A106" s="64" t="s">
        <v>117</v>
      </c>
      <c r="B106" s="4"/>
      <c r="C106" s="4"/>
      <c r="D106" s="15"/>
      <c r="E106" s="16"/>
      <c r="F106" s="22"/>
      <c r="G106" s="53"/>
      <c r="H106" s="13"/>
      <c r="I106" s="13"/>
    </row>
    <row r="107" spans="1:9" ht="15" thickBot="1" x14ac:dyDescent="0.35">
      <c r="A107" s="66" t="s">
        <v>118</v>
      </c>
      <c r="B107" s="17"/>
      <c r="C107" s="41"/>
      <c r="D107" s="4"/>
      <c r="E107" s="16"/>
      <c r="F107" s="43"/>
      <c r="G107" s="53"/>
      <c r="H107" s="18"/>
      <c r="I107" s="42"/>
    </row>
    <row r="108" spans="1:9" ht="15.6" thickTop="1" thickBot="1" x14ac:dyDescent="0.35">
      <c r="A108" s="67" t="s">
        <v>23</v>
      </c>
      <c r="B108" s="54"/>
      <c r="C108" s="54"/>
      <c r="D108" s="15"/>
      <c r="E108" s="16"/>
      <c r="F108" s="21"/>
      <c r="G108" s="53"/>
      <c r="H108" s="40"/>
      <c r="I108" s="55"/>
    </row>
    <row r="109" spans="1:9" ht="15" thickBot="1" x14ac:dyDescent="0.35">
      <c r="A109" s="64" t="s">
        <v>24</v>
      </c>
      <c r="B109" s="56"/>
      <c r="C109" s="56"/>
      <c r="D109" s="4"/>
      <c r="E109" s="16"/>
      <c r="F109" s="22"/>
      <c r="G109" s="53"/>
      <c r="H109" s="13"/>
      <c r="I109" s="57"/>
    </row>
    <row r="110" spans="1:9" ht="15" thickBot="1" x14ac:dyDescent="0.35">
      <c r="A110" s="64" t="s">
        <v>25</v>
      </c>
      <c r="B110" s="56"/>
      <c r="C110" s="56"/>
      <c r="D110" s="15"/>
      <c r="E110" s="16"/>
      <c r="F110" s="22"/>
      <c r="G110" s="53"/>
      <c r="H110" s="13"/>
      <c r="I110" s="57"/>
    </row>
    <row r="111" spans="1:9" ht="15" thickBot="1" x14ac:dyDescent="0.35">
      <c r="A111" s="65" t="s">
        <v>26</v>
      </c>
      <c r="B111" s="58"/>
      <c r="C111" s="58"/>
      <c r="D111" s="4"/>
      <c r="E111" s="16"/>
      <c r="F111" s="23"/>
      <c r="G111" s="53"/>
      <c r="H111" s="18"/>
      <c r="I111" s="59"/>
    </row>
    <row r="112" spans="1:9" ht="15" thickBot="1" x14ac:dyDescent="0.35">
      <c r="A112" s="63" t="s">
        <v>27</v>
      </c>
      <c r="B112" s="54"/>
      <c r="C112" s="54"/>
      <c r="D112" s="15"/>
      <c r="E112" s="16"/>
      <c r="F112" s="21"/>
      <c r="G112" s="53"/>
      <c r="H112" s="40"/>
      <c r="I112" s="55"/>
    </row>
    <row r="113" spans="1:9" ht="15" thickBot="1" x14ac:dyDescent="0.35">
      <c r="A113" s="64" t="s">
        <v>28</v>
      </c>
      <c r="B113" s="56"/>
      <c r="C113" s="56"/>
      <c r="D113" s="4"/>
      <c r="E113" s="16"/>
      <c r="F113" s="22"/>
      <c r="G113" s="53"/>
      <c r="H113" s="13"/>
      <c r="I113" s="57"/>
    </row>
    <row r="114" spans="1:9" ht="15" thickBot="1" x14ac:dyDescent="0.35">
      <c r="A114" s="64" t="s">
        <v>29</v>
      </c>
      <c r="B114" s="56"/>
      <c r="C114" s="56"/>
      <c r="D114" s="15"/>
      <c r="E114" s="16"/>
      <c r="F114" s="22"/>
      <c r="G114" s="53"/>
      <c r="H114" s="13"/>
      <c r="I114" s="57"/>
    </row>
    <row r="115" spans="1:9" ht="15" thickBot="1" x14ac:dyDescent="0.35">
      <c r="A115" s="65" t="s">
        <v>30</v>
      </c>
      <c r="B115" s="58"/>
      <c r="C115" s="58"/>
      <c r="D115" s="4"/>
      <c r="E115" s="16"/>
      <c r="F115" s="23"/>
      <c r="G115" s="53"/>
      <c r="H115" s="18"/>
      <c r="I115" s="59"/>
    </row>
    <row r="116" spans="1:9" ht="15" thickBot="1" x14ac:dyDescent="0.35">
      <c r="A116" s="63" t="s">
        <v>31</v>
      </c>
      <c r="B116" s="54"/>
      <c r="C116" s="54"/>
      <c r="D116" s="15"/>
      <c r="E116" s="16"/>
      <c r="F116" s="21"/>
      <c r="G116" s="53"/>
      <c r="H116" s="40"/>
      <c r="I116" s="55"/>
    </row>
    <row r="117" spans="1:9" ht="15" thickBot="1" x14ac:dyDescent="0.35">
      <c r="A117" s="64" t="s">
        <v>32</v>
      </c>
      <c r="B117" s="56"/>
      <c r="C117" s="56"/>
      <c r="D117" s="4"/>
      <c r="E117" s="16"/>
      <c r="F117" s="22"/>
      <c r="G117" s="53"/>
      <c r="H117" s="13"/>
      <c r="I117" s="57"/>
    </row>
    <row r="118" spans="1:9" ht="15" thickBot="1" x14ac:dyDescent="0.35">
      <c r="A118" s="64" t="s">
        <v>33</v>
      </c>
      <c r="B118" s="56"/>
      <c r="C118" s="56"/>
      <c r="D118" s="15"/>
      <c r="E118" s="16"/>
      <c r="F118" s="22"/>
      <c r="G118" s="53"/>
      <c r="H118" s="13"/>
      <c r="I118" s="57"/>
    </row>
    <row r="119" spans="1:9" ht="15" thickBot="1" x14ac:dyDescent="0.35">
      <c r="A119" s="65" t="s">
        <v>34</v>
      </c>
      <c r="B119" s="58"/>
      <c r="C119" s="58"/>
      <c r="D119" s="4"/>
      <c r="E119" s="16"/>
      <c r="F119" s="23"/>
      <c r="G119" s="53"/>
      <c r="H119" s="18"/>
      <c r="I119" s="59"/>
    </row>
    <row r="120" spans="1:9" ht="15" thickBot="1" x14ac:dyDescent="0.35">
      <c r="A120" s="63" t="s">
        <v>35</v>
      </c>
      <c r="B120" s="54"/>
      <c r="C120" s="54"/>
      <c r="D120" s="15"/>
      <c r="E120" s="16"/>
      <c r="F120" s="21"/>
      <c r="G120" s="53"/>
      <c r="H120" s="40"/>
      <c r="I120" s="55"/>
    </row>
    <row r="121" spans="1:9" ht="15" thickBot="1" x14ac:dyDescent="0.35">
      <c r="A121" s="64" t="s">
        <v>36</v>
      </c>
      <c r="B121" s="56"/>
      <c r="C121" s="56"/>
      <c r="D121" s="4"/>
      <c r="E121" s="16"/>
      <c r="F121" s="22"/>
      <c r="G121" s="53"/>
      <c r="H121" s="13"/>
      <c r="I121" s="57"/>
    </row>
    <row r="122" spans="1:9" ht="15" thickBot="1" x14ac:dyDescent="0.35">
      <c r="A122" s="64" t="s">
        <v>37</v>
      </c>
      <c r="B122" s="56"/>
      <c r="C122" s="56"/>
      <c r="D122" s="15"/>
      <c r="E122" s="16"/>
      <c r="F122" s="22"/>
      <c r="G122" s="53"/>
      <c r="H122" s="13"/>
      <c r="I122" s="57"/>
    </row>
    <row r="123" spans="1:9" ht="15" thickBot="1" x14ac:dyDescent="0.35">
      <c r="A123" s="65" t="s">
        <v>38</v>
      </c>
      <c r="B123" s="58"/>
      <c r="C123" s="58"/>
      <c r="D123" s="4"/>
      <c r="E123" s="16"/>
      <c r="F123" s="23"/>
      <c r="G123" s="53"/>
      <c r="H123" s="18"/>
      <c r="I123" s="59"/>
    </row>
    <row r="124" spans="1:9" ht="15" thickBot="1" x14ac:dyDescent="0.35">
      <c r="A124" s="63" t="s">
        <v>39</v>
      </c>
      <c r="B124" s="54"/>
      <c r="C124" s="54"/>
      <c r="D124" s="15"/>
      <c r="E124" s="16"/>
      <c r="F124" s="21"/>
      <c r="G124" s="53"/>
      <c r="H124" s="40"/>
      <c r="I124" s="55"/>
    </row>
    <row r="125" spans="1:9" ht="15" thickBot="1" x14ac:dyDescent="0.35">
      <c r="A125" s="64" t="s">
        <v>40</v>
      </c>
      <c r="B125" s="56"/>
      <c r="C125" s="56"/>
      <c r="D125" s="4"/>
      <c r="E125" s="16"/>
      <c r="F125" s="22"/>
      <c r="G125" s="53"/>
      <c r="H125" s="13"/>
      <c r="I125" s="57"/>
    </row>
    <row r="126" spans="1:9" ht="15" thickBot="1" x14ac:dyDescent="0.35">
      <c r="A126" s="64" t="s">
        <v>41</v>
      </c>
      <c r="B126" s="56"/>
      <c r="C126" s="56"/>
      <c r="D126" s="15"/>
      <c r="E126" s="16"/>
      <c r="F126" s="22"/>
      <c r="G126" s="53"/>
      <c r="H126" s="13"/>
      <c r="I126" s="57"/>
    </row>
    <row r="127" spans="1:9" ht="15" thickBot="1" x14ac:dyDescent="0.35">
      <c r="A127" s="65" t="s">
        <v>42</v>
      </c>
      <c r="B127" s="58"/>
      <c r="C127" s="58"/>
      <c r="D127" s="4"/>
      <c r="E127" s="16"/>
      <c r="F127" s="23"/>
      <c r="G127" s="53"/>
      <c r="H127" s="18"/>
      <c r="I127" s="59"/>
    </row>
    <row r="128" spans="1:9" x14ac:dyDescent="0.3">
      <c r="A128" s="19"/>
      <c r="B128" s="2"/>
      <c r="C128" s="1"/>
      <c r="D128" s="1"/>
    </row>
    <row r="129" spans="1:13" x14ac:dyDescent="0.3">
      <c r="C129" s="3" t="s">
        <v>119</v>
      </c>
      <c r="D129" s="8">
        <f>IF(RIGHT($C$6, 2)="CD", SUM(E12:E107), SUM(E12:E127))</f>
        <v>0</v>
      </c>
    </row>
    <row r="130" spans="1:13" ht="15" thickBot="1" x14ac:dyDescent="0.35">
      <c r="A130" s="37"/>
    </row>
    <row r="131" spans="1:13" x14ac:dyDescent="0.3">
      <c r="A131" s="39"/>
      <c r="C131" s="9" t="s">
        <v>120</v>
      </c>
      <c r="D131" s="10">
        <v>120</v>
      </c>
      <c r="G131" s="84" t="s">
        <v>121</v>
      </c>
      <c r="H131" s="84" t="s">
        <v>122</v>
      </c>
      <c r="I131" s="84" t="s">
        <v>123</v>
      </c>
      <c r="J131" s="68"/>
      <c r="K131" s="84" t="s">
        <v>124</v>
      </c>
      <c r="L131" s="84" t="s">
        <v>125</v>
      </c>
    </row>
    <row r="132" spans="1:13" x14ac:dyDescent="0.3">
      <c r="B132" s="25"/>
      <c r="C132" s="50" t="s">
        <v>126</v>
      </c>
      <c r="D132" s="79">
        <f>(D131*0.9)</f>
        <v>108</v>
      </c>
      <c r="E132" s="47"/>
      <c r="G132" s="69" t="s">
        <v>127</v>
      </c>
      <c r="H132" s="13"/>
      <c r="I132" s="14"/>
      <c r="J132" s="52"/>
      <c r="K132" s="81" t="s">
        <v>128</v>
      </c>
      <c r="L132" s="4"/>
    </row>
    <row r="133" spans="1:13" x14ac:dyDescent="0.3">
      <c r="A133" s="49"/>
      <c r="B133" s="24"/>
      <c r="C133" s="11" t="s">
        <v>129</v>
      </c>
      <c r="D133" s="51">
        <v>24.1</v>
      </c>
      <c r="E133" s="47"/>
      <c r="G133" s="69" t="s">
        <v>130</v>
      </c>
      <c r="H133" s="13"/>
      <c r="I133" s="14"/>
      <c r="J133" s="52"/>
      <c r="K133" s="69" t="s">
        <v>131</v>
      </c>
      <c r="L133" s="4"/>
    </row>
    <row r="134" spans="1:13" x14ac:dyDescent="0.3">
      <c r="C134" s="11" t="s">
        <v>132</v>
      </c>
      <c r="D134" s="12">
        <f>(PoolConcentration/(400*660))*10^6</f>
        <v>91.287878787878796</v>
      </c>
      <c r="E134" s="47"/>
      <c r="G134" s="69" t="s">
        <v>133</v>
      </c>
      <c r="H134" s="13"/>
      <c r="I134" s="14"/>
      <c r="J134" s="52"/>
      <c r="K134" s="69" t="s">
        <v>134</v>
      </c>
      <c r="L134" s="4"/>
    </row>
    <row r="135" spans="1:13" x14ac:dyDescent="0.3">
      <c r="C135" s="11" t="s">
        <v>1807</v>
      </c>
      <c r="D135" s="12">
        <f>2*50/Molarity</f>
        <v>1.0954356846473028</v>
      </c>
      <c r="G135" s="69" t="s">
        <v>135</v>
      </c>
      <c r="H135" s="13"/>
      <c r="I135" s="14"/>
      <c r="J135" s="52"/>
      <c r="K135" s="69" t="s">
        <v>136</v>
      </c>
      <c r="L135" s="4"/>
    </row>
    <row r="136" spans="1:13" x14ac:dyDescent="0.3">
      <c r="C136" s="11" t="s">
        <v>137</v>
      </c>
      <c r="D136" s="12">
        <f>50-PoolDilution</f>
        <v>48.904564315352694</v>
      </c>
      <c r="F136" s="30"/>
      <c r="G136" s="69" t="s">
        <v>138</v>
      </c>
      <c r="H136" s="13"/>
      <c r="I136" s="14"/>
      <c r="J136" s="52"/>
      <c r="K136" s="69" t="s">
        <v>139</v>
      </c>
      <c r="L136" s="4"/>
    </row>
    <row r="137" spans="1:13" x14ac:dyDescent="0.3">
      <c r="C137" s="94" t="s">
        <v>1808</v>
      </c>
      <c r="D137" s="95"/>
      <c r="G137" s="69" t="s">
        <v>140</v>
      </c>
      <c r="H137" s="13"/>
      <c r="I137" s="14"/>
      <c r="J137" s="52"/>
      <c r="K137" s="69" t="s">
        <v>141</v>
      </c>
      <c r="L137" s="4"/>
    </row>
    <row r="138" spans="1:13" ht="14.4" customHeight="1" x14ac:dyDescent="0.3">
      <c r="C138" s="94" t="s">
        <v>1809</v>
      </c>
      <c r="D138" s="95"/>
      <c r="E138" s="24"/>
      <c r="G138" s="69" t="s">
        <v>142</v>
      </c>
      <c r="H138" s="13"/>
      <c r="I138" s="14"/>
      <c r="J138" s="52"/>
    </row>
    <row r="139" spans="1:13" ht="29.1" customHeight="1" x14ac:dyDescent="0.3">
      <c r="C139" s="11" t="s">
        <v>143</v>
      </c>
      <c r="D139" s="27">
        <v>1.6</v>
      </c>
      <c r="E139" s="24"/>
      <c r="G139" s="69" t="s">
        <v>144</v>
      </c>
      <c r="H139" s="13"/>
      <c r="I139" s="14"/>
      <c r="J139" s="52"/>
      <c r="K139" s="105" t="s">
        <v>145</v>
      </c>
      <c r="L139" s="105"/>
      <c r="M139" s="103" t="s">
        <v>123</v>
      </c>
    </row>
    <row r="140" spans="1:13" x14ac:dyDescent="0.3">
      <c r="C140" s="11" t="s">
        <v>146</v>
      </c>
      <c r="D140" s="26">
        <f>(500*D139)/20</f>
        <v>40</v>
      </c>
      <c r="G140" s="69" t="s">
        <v>147</v>
      </c>
      <c r="H140" s="13"/>
      <c r="I140" s="14"/>
      <c r="J140" s="52"/>
      <c r="K140" s="84" t="s">
        <v>121</v>
      </c>
      <c r="L140" s="84" t="s">
        <v>122</v>
      </c>
      <c r="M140" s="104"/>
    </row>
    <row r="141" spans="1:13" x14ac:dyDescent="0.3">
      <c r="B141" s="30"/>
      <c r="C141" s="11" t="s">
        <v>148</v>
      </c>
      <c r="D141" s="26">
        <f>1000-D140</f>
        <v>960</v>
      </c>
      <c r="E141" s="30"/>
      <c r="F141" s="30"/>
      <c r="G141" s="69" t="s">
        <v>149</v>
      </c>
      <c r="H141" s="13"/>
      <c r="I141" s="14"/>
      <c r="J141" s="52"/>
      <c r="K141" s="69" t="s">
        <v>150</v>
      </c>
      <c r="L141" s="13"/>
      <c r="M141" s="14"/>
    </row>
    <row r="142" spans="1:13" ht="15" thickBot="1" x14ac:dyDescent="0.35">
      <c r="B142" s="30"/>
      <c r="C142" s="80" t="s">
        <v>151</v>
      </c>
      <c r="D142" s="77"/>
      <c r="F142" s="30"/>
      <c r="G142" s="69" t="s">
        <v>152</v>
      </c>
      <c r="H142" s="13"/>
      <c r="I142" s="14"/>
      <c r="J142" s="52"/>
      <c r="K142" s="69" t="s">
        <v>153</v>
      </c>
      <c r="L142" s="13"/>
      <c r="M142" s="14"/>
    </row>
    <row r="143" spans="1:13" x14ac:dyDescent="0.3">
      <c r="F143" s="30"/>
      <c r="G143" s="69" t="s">
        <v>154</v>
      </c>
      <c r="H143" s="13"/>
      <c r="I143" s="14"/>
      <c r="J143" s="52"/>
      <c r="K143" s="69" t="s">
        <v>155</v>
      </c>
      <c r="L143" s="13"/>
      <c r="M143" s="14"/>
    </row>
    <row r="144" spans="1:13" x14ac:dyDescent="0.3">
      <c r="F144" s="30"/>
      <c r="G144" s="69" t="s">
        <v>156</v>
      </c>
      <c r="H144" s="13"/>
      <c r="I144" s="14"/>
      <c r="K144" s="69" t="s">
        <v>157</v>
      </c>
      <c r="L144" s="13"/>
      <c r="M144" s="14"/>
    </row>
    <row r="145" spans="2:13" ht="21" customHeight="1" x14ac:dyDescent="0.3">
      <c r="E145" s="30"/>
      <c r="F145" s="30"/>
      <c r="G145" s="69" t="s">
        <v>158</v>
      </c>
      <c r="H145" s="13"/>
      <c r="I145" s="14"/>
      <c r="J145" s="60"/>
    </row>
    <row r="146" spans="2:13" x14ac:dyDescent="0.3">
      <c r="F146" s="30"/>
      <c r="G146" s="69" t="s">
        <v>159</v>
      </c>
      <c r="H146" s="13"/>
      <c r="I146" s="14"/>
      <c r="J146" s="60"/>
    </row>
    <row r="147" spans="2:13" x14ac:dyDescent="0.3">
      <c r="F147" s="30"/>
      <c r="G147" s="69" t="s">
        <v>160</v>
      </c>
      <c r="H147" s="13"/>
      <c r="I147" s="14"/>
      <c r="J147" s="24"/>
      <c r="K147" s="96" t="s">
        <v>161</v>
      </c>
      <c r="L147" s="97"/>
      <c r="M147" s="98"/>
    </row>
    <row r="148" spans="2:13" ht="15" thickBot="1" x14ac:dyDescent="0.35">
      <c r="B148" s="30"/>
      <c r="E148" s="30"/>
      <c r="F148" s="30"/>
      <c r="G148" s="69" t="s">
        <v>162</v>
      </c>
      <c r="H148" s="13"/>
      <c r="I148" s="14"/>
      <c r="J148" s="61"/>
      <c r="K148" s="70" t="s">
        <v>163</v>
      </c>
      <c r="L148" s="99"/>
      <c r="M148" s="100"/>
    </row>
    <row r="149" spans="2:13" ht="21" x14ac:dyDescent="0.4">
      <c r="B149" s="91" t="s">
        <v>164</v>
      </c>
      <c r="C149" s="73" t="s">
        <v>165</v>
      </c>
      <c r="D149" s="74" t="s">
        <v>166</v>
      </c>
      <c r="F149" s="30"/>
      <c r="G149" s="69" t="s">
        <v>167</v>
      </c>
      <c r="H149" s="13"/>
      <c r="I149" s="14"/>
      <c r="J149" s="60"/>
      <c r="K149" s="70" t="s">
        <v>168</v>
      </c>
      <c r="L149" s="99"/>
      <c r="M149" s="100"/>
    </row>
    <row r="150" spans="2:13" ht="23.4" x14ac:dyDescent="0.45">
      <c r="B150" s="92"/>
      <c r="C150" s="75" t="s">
        <v>169</v>
      </c>
      <c r="D150" s="48" t="s">
        <v>166</v>
      </c>
      <c r="F150" s="30"/>
      <c r="G150" s="69" t="s">
        <v>170</v>
      </c>
      <c r="H150" s="13"/>
      <c r="I150" s="14"/>
      <c r="J150" s="62"/>
      <c r="K150" s="70" t="s">
        <v>171</v>
      </c>
      <c r="L150" s="99"/>
      <c r="M150" s="100"/>
    </row>
    <row r="151" spans="2:13" x14ac:dyDescent="0.3">
      <c r="B151" s="92"/>
      <c r="C151" s="75" t="s">
        <v>172</v>
      </c>
      <c r="D151" s="48" t="s">
        <v>166</v>
      </c>
      <c r="F151" s="30"/>
      <c r="J151" s="62"/>
      <c r="K151" s="70" t="s">
        <v>173</v>
      </c>
      <c r="L151" s="99"/>
      <c r="M151" s="100"/>
    </row>
    <row r="152" spans="2:13" ht="21" x14ac:dyDescent="0.4">
      <c r="B152" s="92"/>
      <c r="C152" s="75" t="s">
        <v>174</v>
      </c>
      <c r="D152" s="48" t="s">
        <v>166</v>
      </c>
      <c r="E152" s="30"/>
      <c r="F152" s="30"/>
      <c r="J152" s="60"/>
      <c r="K152" s="78" t="s">
        <v>175</v>
      </c>
      <c r="L152" s="101"/>
      <c r="M152" s="102"/>
    </row>
    <row r="153" spans="2:13" ht="24" thickBot="1" x14ac:dyDescent="0.5">
      <c r="B153" s="93"/>
      <c r="C153" s="76" t="s">
        <v>176</v>
      </c>
      <c r="D153" s="77" t="s">
        <v>166</v>
      </c>
      <c r="F153" s="30"/>
      <c r="J153" s="62"/>
    </row>
    <row r="154" spans="2:13" x14ac:dyDescent="0.3">
      <c r="J154" s="24"/>
    </row>
    <row r="155" spans="2:13" x14ac:dyDescent="0.3">
      <c r="B155" s="30"/>
    </row>
    <row r="156" spans="2:13" x14ac:dyDescent="0.3">
      <c r="B156" s="30"/>
      <c r="E156" s="30"/>
    </row>
    <row r="157" spans="2:13" x14ac:dyDescent="0.3">
      <c r="B157" s="30"/>
      <c r="E157" s="30"/>
    </row>
    <row r="158" spans="2:13" x14ac:dyDescent="0.3">
      <c r="B158" s="30"/>
      <c r="E158" s="30"/>
    </row>
    <row r="159" spans="2:13" x14ac:dyDescent="0.3">
      <c r="B159" s="30"/>
      <c r="E159" s="30"/>
    </row>
    <row r="160" spans="2:13" x14ac:dyDescent="0.3">
      <c r="B160" s="30"/>
      <c r="E160" s="30"/>
    </row>
    <row r="161" spans="2:5" x14ac:dyDescent="0.3">
      <c r="B161" s="30"/>
      <c r="E161" s="30"/>
    </row>
    <row r="162" spans="2:5" x14ac:dyDescent="0.3">
      <c r="B162" s="30"/>
      <c r="E162" s="30"/>
    </row>
    <row r="163" spans="2:5" x14ac:dyDescent="0.3">
      <c r="B163" s="30"/>
      <c r="E163" s="30"/>
    </row>
    <row r="164" spans="2:5" x14ac:dyDescent="0.3">
      <c r="B164" s="30"/>
      <c r="E164" s="30"/>
    </row>
    <row r="165" spans="2:5" x14ac:dyDescent="0.3">
      <c r="B165" s="30"/>
      <c r="E165" s="30"/>
    </row>
    <row r="166" spans="2:5" x14ac:dyDescent="0.3">
      <c r="B166" s="30"/>
      <c r="E166" s="30"/>
    </row>
  </sheetData>
  <mergeCells count="16">
    <mergeCell ref="B149:B153"/>
    <mergeCell ref="C137:D137"/>
    <mergeCell ref="C138:D138"/>
    <mergeCell ref="K147:M147"/>
    <mergeCell ref="L148:M148"/>
    <mergeCell ref="L149:M149"/>
    <mergeCell ref="L150:M150"/>
    <mergeCell ref="L151:M151"/>
    <mergeCell ref="L152:M152"/>
    <mergeCell ref="M139:M140"/>
    <mergeCell ref="K139:L139"/>
    <mergeCell ref="G7:H9"/>
    <mergeCell ref="B1:C1"/>
    <mergeCell ref="B8:C9"/>
    <mergeCell ref="E2:F5"/>
    <mergeCell ref="J6:K8"/>
  </mergeCells>
  <phoneticPr fontId="8" type="noConversion"/>
  <conditionalFormatting sqref="A108:C127 F108:F127 I108:I127">
    <cfRule type="expression" dxfId="8" priority="2">
      <formula>$C$6="CD"</formula>
    </cfRule>
  </conditionalFormatting>
  <conditionalFormatting sqref="B108:B115">
    <cfRule type="expression" dxfId="7" priority="8">
      <formula>$C$6="CD"</formula>
    </cfRule>
  </conditionalFormatting>
  <conditionalFormatting sqref="B116:B123">
    <cfRule type="expression" dxfId="6" priority="7">
      <formula>$C$6="CD"</formula>
    </cfRule>
  </conditionalFormatting>
  <conditionalFormatting sqref="B124:B127">
    <cfRule type="expression" dxfId="5" priority="6">
      <formula>$C$6="CD"</formula>
    </cfRule>
  </conditionalFormatting>
  <conditionalFormatting sqref="H12:H127">
    <cfRule type="duplicateValues" dxfId="0" priority="3"/>
  </conditionalFormatting>
  <conditionalFormatting sqref="F12:F127">
    <cfRule type="cellIs" dxfId="1" priority="1" operator="greaterThanOrEqual">
      <formula>28</formula>
    </cfRule>
  </conditionalFormatting>
  <dataValidations count="2">
    <dataValidation type="list" allowBlank="1" showInputMessage="1" sqref="C5" xr:uid="{00000000-0002-0000-0000-000000000000}">
      <formula1>"300c v2, 300c Nano, 300c Micro, 300c v3, 150c v3"</formula1>
    </dataValidation>
    <dataValidation type="list" allowBlank="1" showInputMessage="1" showErrorMessage="1" sqref="G12:G127" xr:uid="{0AB14D52-137F-43FD-BC67-7CBD2143AD07}">
      <formula1>"CD, UD-A, UD-B, UD-C, UD-D"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202DCB8-B153-4FF7-B92D-5FAEA50C0433}">
          <x14:formula1>
            <xm:f>Indices!$G$8:$G$103</xm:f>
          </x14:formula1>
          <xm:sqref>H12:H127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A497-7E1D-4140-9CFE-61360CC7E7AB}">
  <dimension ref="A1:L138"/>
  <sheetViews>
    <sheetView tabSelected="1" zoomScaleNormal="100" workbookViewId="0">
      <pane ySplit="18" topLeftCell="A19" activePane="bottomLeft" state="frozen"/>
      <selection pane="bottomLeft" activeCell="B14" sqref="B14"/>
    </sheetView>
  </sheetViews>
  <sheetFormatPr defaultRowHeight="14.4" x14ac:dyDescent="0.3"/>
  <cols>
    <col min="1" max="1" width="15.5546875" bestFit="1" customWidth="1"/>
    <col min="2" max="2" width="25.5546875" customWidth="1"/>
    <col min="3" max="3" width="13.44140625" bestFit="1" customWidth="1"/>
    <col min="4" max="4" width="12.5546875" bestFit="1" customWidth="1"/>
    <col min="5" max="6" width="16.77734375" bestFit="1" customWidth="1"/>
    <col min="7" max="7" width="11.44140625" bestFit="1" customWidth="1"/>
    <col min="8" max="8" width="13.44140625" bestFit="1" customWidth="1"/>
    <col min="9" max="9" width="11.44140625" bestFit="1" customWidth="1"/>
    <col min="10" max="11" width="14.88671875" bestFit="1" customWidth="1"/>
    <col min="12" max="12" width="11.109375" bestFit="1" customWidth="1"/>
  </cols>
  <sheetData>
    <row r="1" spans="1:2" x14ac:dyDescent="0.3">
      <c r="A1" s="24" t="s">
        <v>177</v>
      </c>
      <c r="B1" s="24"/>
    </row>
    <row r="2" spans="1:2" x14ac:dyDescent="0.3">
      <c r="A2" s="24" t="s">
        <v>178</v>
      </c>
      <c r="B2" s="24">
        <v>5</v>
      </c>
    </row>
    <row r="3" spans="1:2" x14ac:dyDescent="0.3">
      <c r="A3" s="24" t="s">
        <v>179</v>
      </c>
      <c r="B3" s="33" t="str">
        <f>'Library Prep'!C2</f>
        <v>MiniSeq_Run01</v>
      </c>
    </row>
    <row r="4" spans="1:2" x14ac:dyDescent="0.3">
      <c r="A4" s="24" t="s">
        <v>180</v>
      </c>
      <c r="B4" s="33">
        <f>'Library Prep'!$C$6</f>
        <v>44713</v>
      </c>
    </row>
    <row r="5" spans="1:2" x14ac:dyDescent="0.3">
      <c r="A5" s="24" t="s">
        <v>181</v>
      </c>
      <c r="B5" s="24" t="s">
        <v>182</v>
      </c>
    </row>
    <row r="6" spans="1:2" x14ac:dyDescent="0.3">
      <c r="A6" s="24" t="s">
        <v>183</v>
      </c>
      <c r="B6" s="24" t="s">
        <v>184</v>
      </c>
    </row>
    <row r="7" spans="1:2" x14ac:dyDescent="0.3">
      <c r="A7" s="24" t="s">
        <v>185</v>
      </c>
      <c r="B7" s="24" t="s">
        <v>1810</v>
      </c>
    </row>
    <row r="8" spans="1:2" x14ac:dyDescent="0.3">
      <c r="A8" s="24" t="s">
        <v>186</v>
      </c>
      <c r="B8" s="24" t="s">
        <v>187</v>
      </c>
    </row>
    <row r="9" spans="1:2" x14ac:dyDescent="0.3">
      <c r="A9" s="24" t="s">
        <v>188</v>
      </c>
      <c r="B9" t="str">
        <f>VLOOKUP('Library Prep'!$G$12, Indices!$A$7:$C$12, 3, FALSE)</f>
        <v>IDT-ILMN Nextera DNA UD Indexes (384 Indexes)</v>
      </c>
    </row>
    <row r="10" spans="1:2" x14ac:dyDescent="0.3">
      <c r="A10" s="24" t="s">
        <v>189</v>
      </c>
      <c r="B10" s="24" t="s">
        <v>190</v>
      </c>
    </row>
    <row r="11" spans="1:2" x14ac:dyDescent="0.3">
      <c r="A11" s="24" t="s">
        <v>191</v>
      </c>
      <c r="B11" s="24"/>
    </row>
    <row r="12" spans="1:2" x14ac:dyDescent="0.3">
      <c r="A12" s="24">
        <v>151</v>
      </c>
      <c r="B12" s="24"/>
    </row>
    <row r="13" spans="1:2" x14ac:dyDescent="0.3">
      <c r="A13" s="24">
        <v>151</v>
      </c>
      <c r="B13" s="24"/>
    </row>
    <row r="14" spans="1:2" x14ac:dyDescent="0.3">
      <c r="A14" s="24" t="s">
        <v>192</v>
      </c>
      <c r="B14" s="24"/>
    </row>
    <row r="15" spans="1:2" x14ac:dyDescent="0.3">
      <c r="A15" s="24" t="s">
        <v>193</v>
      </c>
      <c r="B15" s="24">
        <v>0</v>
      </c>
    </row>
    <row r="16" spans="1:2" x14ac:dyDescent="0.3">
      <c r="A16" s="24" t="s">
        <v>194</v>
      </c>
      <c r="B16" s="24" t="s">
        <v>195</v>
      </c>
    </row>
    <row r="17" spans="1:12" x14ac:dyDescent="0.3">
      <c r="A17" s="24" t="s">
        <v>196</v>
      </c>
      <c r="B17" s="24"/>
    </row>
    <row r="18" spans="1:12" x14ac:dyDescent="0.3">
      <c r="A18" t="s">
        <v>197</v>
      </c>
      <c r="B18" t="s">
        <v>198</v>
      </c>
      <c r="C18" t="s">
        <v>199</v>
      </c>
      <c r="D18" t="s">
        <v>200</v>
      </c>
      <c r="E18" t="str">
        <f>IF('Library Prep'!$G$12="CD", "Index_Plate_Well", "Index_Plate")</f>
        <v>Index_Plate</v>
      </c>
      <c r="F18" t="str">
        <f>IF('Library Prep'!$G$12 = "CD", "I7_Index_ID", "Index_Plate_Well")</f>
        <v>Index_Plate_Well</v>
      </c>
      <c r="G18" t="str">
        <f>IF('Library Prep'!$G$12 = "CD", "Index", "I7_Index_ID")</f>
        <v>I7_Index_ID</v>
      </c>
      <c r="H18" t="str">
        <f>IF('Library Prep'!$G$12 = "CD", "I5_Index_ID", "Index")</f>
        <v>Index</v>
      </c>
      <c r="I18" t="str">
        <f>IF('Library Prep'!$G$12 = "CD", "index2", "I5_Index_ID")</f>
        <v>I5_Index_ID</v>
      </c>
      <c r="J18" t="str">
        <f>IF('Library Prep'!$G$12 = "CD", "Sample_Project", "index2")</f>
        <v>index2</v>
      </c>
      <c r="K18" t="str">
        <f>IF('Library Prep'!$G$12 = "CD", "Description", "Sample_Project")</f>
        <v>Sample_Project</v>
      </c>
      <c r="L18" t="str">
        <f>IF('Library Prep'!$G$12 = "CD", "", "Description")</f>
        <v>Description</v>
      </c>
    </row>
    <row r="19" spans="1:12" x14ac:dyDescent="0.3">
      <c r="A19" t="str">
        <f>IF(LEN(TRIM('Library Prep'!$B12)) &gt; 0, TRIM('Library Prep'!$B12), "")</f>
        <v>COVID-CN</v>
      </c>
      <c r="B19" s="24" t="str">
        <f>IF(AND(LEN(TRIM('Library Prep'!$C$2)) &gt; 0, LEN(TRIM('Library Prep'!$B12))&gt;0), 'Library Prep'!$B12 &amp; "-" &amp; 'Library Prep'!$C$2, "")</f>
        <v>COVID-CN-MiniSeq_Run01</v>
      </c>
      <c r="C19" s="24" t="str">
        <f>IF(AND(LEN(TRIM('Library Prep'!$C$2)) &gt; 0, LEN(TRIM('Library Prep'!$B12)) &gt; 0), 'Library Prep'!$C$2, "")</f>
        <v>MiniSeq_Run01</v>
      </c>
      <c r="D19" s="24" t="str">
        <f>IF(AND(LEN(TRIM('Library Prep'!$C$2)) &gt; 0, LEN(TRIM('Library Prep'!$B12)) &gt; 0), 'Library Prep'!$A12, "")</f>
        <v>A01</v>
      </c>
      <c r="E19" t="str">
        <f>IF(LEN(TRIM('Library Prep'!$B12)) = 0, "", IF('Library Prep'!$G$12="CD", 'Library Prep'!H12, RIGHT('Library Prep'!G12, 1)))</f>
        <v>A</v>
      </c>
      <c r="F19" t="str">
        <f>IF(LEN($E19)&gt;0, IF('Library Prep'!$G$12 = "CD", VLOOKUP($E19, Indices!$G$8:$I$103, 2, FALSE), 'Library Prep'!$H12), "")</f>
        <v>A01</v>
      </c>
      <c r="G19" t="str">
        <f ca="1">IF(LEN($E19)&gt;0, IF('Library Prep'!$G$12 = "CD", VLOOKUP($F19, Indices!$E$8:$F$795, 2, FALSE), LEFT(VLOOKUP('Library Prep'!$H12, OFFSET(Indices!$G$8:$I$103, 0, MATCH('Library Prep'!$G12, Indices!$G$6:$S$6, 0)-1), 2, FALSE), 7)), "")</f>
        <v>UDP0001</v>
      </c>
      <c r="H19" t="str">
        <f ca="1">IF(LEN($E19)&gt;0, IF('Library Prep'!$G$12 = "CD", VLOOKUP($E19, Indices!$G$8:$I$103, 3, FALSE), VLOOKUP($G19&amp;"-7", Indices!$E$8:$F$795, 2,FALSE)), "")</f>
        <v>GAACTGAGCG</v>
      </c>
      <c r="I19" t="str">
        <f ca="1">IF(LEN($E19)&gt;0, IF('Library Prep'!$G$12 = "CD", VLOOKUP($H19, Indices!$E$8:$F$795, 2, FALSE), LEFT(VLOOKUP('Library Prep'!$H12, OFFSET(Indices!$G$8:$I$103, 0, MATCH('Library Prep'!$G12, Indices!$G$6:$S$6, 0)-1), 2, FALSE), 7)), "")</f>
        <v>UDP0001</v>
      </c>
      <c r="J19" t="str">
        <f ca="1">IF(LEN($E19)&gt;0, IF('Library Prep'!$G$12 = "CD", IF(LEN(TRIM('Library Prep'!$D12))&gt;0, 'Library Prep'!$D12, ""), VLOOKUP($G19&amp;"-5", Indices!$E$8:$F$795, 2,FALSE)), "")</f>
        <v>TCGTGGAGCG</v>
      </c>
      <c r="K19" t="str">
        <f>IF(LEN($E19) &gt; 0, IF('Library Prep'!$G$12 &lt;&gt; "CD", IF(LEN(TRIM('Library Prep'!$C12)) &gt; 0, 'Library Prep'!$D12, ""), ""), "")</f>
        <v/>
      </c>
    </row>
    <row r="20" spans="1:12" x14ac:dyDescent="0.3">
      <c r="A20" t="str">
        <f>IF(LEN(TRIM('Library Prep'!$B13)) &gt; 0, TRIM('Library Prep'!$B13), "")</f>
        <v>COVID-CP</v>
      </c>
      <c r="B20" s="24" t="str">
        <f>IF(AND(LEN(TRIM('Library Prep'!$C$2)) &gt; 0, LEN(TRIM('Library Prep'!$B13))&gt;0), 'Library Prep'!$B13 &amp; "-" &amp; 'Library Prep'!$C$2, "")</f>
        <v>COVID-CP-MiniSeq_Run01</v>
      </c>
      <c r="C20" s="24" t="str">
        <f>IF(AND(LEN(TRIM('Library Prep'!$C$2)) &gt; 0, LEN(TRIM('Library Prep'!$B13)) &gt; 0), 'Library Prep'!$C$2, "")</f>
        <v>MiniSeq_Run01</v>
      </c>
      <c r="D20" s="24" t="str">
        <f>IF(AND(LEN(TRIM('Library Prep'!$C$2)) &gt; 0, LEN(TRIM('Library Prep'!$B13)) &gt; 0), 'Library Prep'!$A13, "")</f>
        <v>B01</v>
      </c>
      <c r="E20" t="str">
        <f>IF(LEN(TRIM('Library Prep'!$B13)) = 0, "", IF('Library Prep'!$G$12="CD", 'Library Prep'!H13, RIGHT('Library Prep'!G13, 1)))</f>
        <v>A</v>
      </c>
      <c r="F20" t="str">
        <f>IF(LEN($E20)&gt;0, IF('Library Prep'!$G$12 = "CD", VLOOKUP($E20, Indices!$G$8:$I$103, 2, FALSE), 'Library Prep'!$H13), "")</f>
        <v>B01</v>
      </c>
      <c r="G20" t="str">
        <f ca="1">IF(LEN($E20)&gt;0, IF('Library Prep'!$G$12 = "CD", VLOOKUP($F20, Indices!$E$8:$F$795, 2, FALSE), LEFT(VLOOKUP('Library Prep'!$H13, OFFSET(Indices!$G$8:$I$103, 0, MATCH('Library Prep'!$G13, Indices!$G$6:$S$6, 0)-1), 2, FALSE), 7)), "")</f>
        <v>UDP0002</v>
      </c>
      <c r="H20" t="str">
        <f ca="1">IF(LEN($E20)&gt;0, IF('Library Prep'!$G$12 = "CD", VLOOKUP($E20, Indices!$G$8:$I$103, 3, FALSE), VLOOKUP($G20&amp;"-7", Indices!$E$8:$F$795, 2,FALSE)), "")</f>
        <v>AGGTCAGATA</v>
      </c>
      <c r="I20" t="str">
        <f ca="1">IF(LEN($E20)&gt;0, IF('Library Prep'!$G$12 = "CD", VLOOKUP($H20, Indices!$E$8:$F$795, 2, FALSE), LEFT(VLOOKUP('Library Prep'!$H13, OFFSET(Indices!$G$8:$I$103, 0, MATCH('Library Prep'!$G13, Indices!$G$6:$S$6, 0)-1), 2, FALSE), 7)), "")</f>
        <v>UDP0002</v>
      </c>
      <c r="J20" t="str">
        <f ca="1">IF(LEN($E20)&gt;0, IF('Library Prep'!$G$12 = "CD", IF(LEN(TRIM('Library Prep'!$D13))&gt;0, 'Library Prep'!$D13, ""), VLOOKUP($G20&amp;"-5", Indices!$E$8:$F$795, 2,FALSE)), "")</f>
        <v>CTACAAGATA</v>
      </c>
      <c r="K20" t="str">
        <f>IF(LEN($E20) &gt; 0, IF('Library Prep'!$G$12 &lt;&gt; "CD", IF(LEN(TRIM('Library Prep'!$C13)) &gt; 0, 'Library Prep'!$D13, ""), ""), "")</f>
        <v/>
      </c>
    </row>
    <row r="21" spans="1:12" x14ac:dyDescent="0.3">
      <c r="A21" t="str">
        <f>IF(LEN(TRIM('Library Prep'!$B14)) &gt; 0, TRIM('Library Prep'!$B14), "")</f>
        <v>PMB0600974</v>
      </c>
      <c r="B21" s="24" t="str">
        <f>IF(AND(LEN(TRIM('Library Prep'!$C$2)) &gt; 0, LEN(TRIM('Library Prep'!$B14))&gt;0), 'Library Prep'!$B14 &amp; "-" &amp; 'Library Prep'!$C$2, "")</f>
        <v>PMB0600974-MiniSeq_Run01</v>
      </c>
      <c r="C21" s="24" t="str">
        <f>IF(AND(LEN(TRIM('Library Prep'!$C$2)) &gt; 0, LEN(TRIM('Library Prep'!$B14)) &gt; 0), 'Library Prep'!$C$2, "")</f>
        <v>MiniSeq_Run01</v>
      </c>
      <c r="D21" s="24" t="str">
        <f>IF(AND(LEN(TRIM('Library Prep'!$C$2)) &gt; 0, LEN(TRIM('Library Prep'!$B14)) &gt; 0), 'Library Prep'!$A14, "")</f>
        <v>C01</v>
      </c>
      <c r="E21" t="str">
        <f>IF(LEN(TRIM('Library Prep'!$B14)) = 0, "", IF('Library Prep'!$G$12="CD", 'Library Prep'!H14, RIGHT('Library Prep'!G14, 1)))</f>
        <v>A</v>
      </c>
      <c r="F21" t="str">
        <f>IF(LEN($E21)&gt;0, IF('Library Prep'!$G$12 = "CD", VLOOKUP($E21, Indices!$G$8:$I$103, 2, FALSE), 'Library Prep'!$H14), "")</f>
        <v>C01</v>
      </c>
      <c r="G21" t="str">
        <f ca="1">IF(LEN($E21)&gt;0, IF('Library Prep'!$G$12 = "CD", VLOOKUP($F21, Indices!$E$8:$F$795, 2, FALSE), LEFT(VLOOKUP('Library Prep'!$H14, OFFSET(Indices!$G$8:$I$103, 0, MATCH('Library Prep'!$G14, Indices!$G$6:$S$6, 0)-1), 2, FALSE), 7)), "")</f>
        <v>UDP0003</v>
      </c>
      <c r="H21" t="str">
        <f ca="1">IF(LEN($E21)&gt;0, IF('Library Prep'!$G$12 = "CD", VLOOKUP($E21, Indices!$G$8:$I$103, 3, FALSE), VLOOKUP($G21&amp;"-7", Indices!$E$8:$F$795, 2,FALSE)), "")</f>
        <v>CGTCTCATAT</v>
      </c>
      <c r="I21" t="str">
        <f ca="1">IF(LEN($E21)&gt;0, IF('Library Prep'!$G$12 = "CD", VLOOKUP($H21, Indices!$E$8:$F$795, 2, FALSE), LEFT(VLOOKUP('Library Prep'!$H14, OFFSET(Indices!$G$8:$I$103, 0, MATCH('Library Prep'!$G14, Indices!$G$6:$S$6, 0)-1), 2, FALSE), 7)), "")</f>
        <v>UDP0003</v>
      </c>
      <c r="J21" t="str">
        <f ca="1">IF(LEN($E21)&gt;0, IF('Library Prep'!$G$12 = "CD", IF(LEN(TRIM('Library Prep'!$D14))&gt;0, 'Library Prep'!$D14, ""), VLOOKUP($G21&amp;"-5", Indices!$E$8:$F$795, 2,FALSE)), "")</f>
        <v>TATAGTAGCT</v>
      </c>
      <c r="K21" t="str">
        <f>IF(LEN($E21) &gt; 0, IF('Library Prep'!$G$12 &lt;&gt; "CD", IF(LEN(TRIM('Library Prep'!$C14)) &gt; 0, 'Library Prep'!$D14, ""), ""), "")</f>
        <v/>
      </c>
    </row>
    <row r="22" spans="1:12" x14ac:dyDescent="0.3">
      <c r="A22" t="str">
        <f>IF(LEN(TRIM('Library Prep'!$B15)) &gt; 0, TRIM('Library Prep'!$B15), "")</f>
        <v>PMB0598438</v>
      </c>
      <c r="B22" s="24" t="str">
        <f>IF(AND(LEN(TRIM('Library Prep'!$C$2)) &gt; 0, LEN(TRIM('Library Prep'!$B15))&gt;0), 'Library Prep'!$B15 &amp; "-" &amp; 'Library Prep'!$C$2, "")</f>
        <v>PMB0598438-MiniSeq_Run01</v>
      </c>
      <c r="C22" s="24" t="str">
        <f>IF(AND(LEN(TRIM('Library Prep'!$C$2)) &gt; 0, LEN(TRIM('Library Prep'!$B15)) &gt; 0), 'Library Prep'!$C$2, "")</f>
        <v>MiniSeq_Run01</v>
      </c>
      <c r="D22" s="24" t="str">
        <f>IF(AND(LEN(TRIM('Library Prep'!$C$2)) &gt; 0, LEN(TRIM('Library Prep'!$B15)) &gt; 0), 'Library Prep'!$A15, "")</f>
        <v>D01</v>
      </c>
      <c r="E22" t="str">
        <f>IF(LEN(TRIM('Library Prep'!$B15)) = 0, "", IF('Library Prep'!$G$12="CD", 'Library Prep'!H15, RIGHT('Library Prep'!G15, 1)))</f>
        <v>A</v>
      </c>
      <c r="F22" t="str">
        <f>IF(LEN($E22)&gt;0, IF('Library Prep'!$G$12 = "CD", VLOOKUP($E22, Indices!$G$8:$I$103, 2, FALSE), 'Library Prep'!$H15), "")</f>
        <v>D01</v>
      </c>
      <c r="G22" t="str">
        <f ca="1">IF(LEN($E22)&gt;0, IF('Library Prep'!$G$12 = "CD", VLOOKUP($F22, Indices!$E$8:$F$795, 2, FALSE), LEFT(VLOOKUP('Library Prep'!$H15, OFFSET(Indices!$G$8:$I$103, 0, MATCH('Library Prep'!$G15, Indices!$G$6:$S$6, 0)-1), 2, FALSE), 7)), "")</f>
        <v>UDP0004</v>
      </c>
      <c r="H22" t="str">
        <f ca="1">IF(LEN($E22)&gt;0, IF('Library Prep'!$G$12 = "CD", VLOOKUP($E22, Indices!$G$8:$I$103, 3, FALSE), VLOOKUP($G22&amp;"-7", Indices!$E$8:$F$795, 2,FALSE)), "")</f>
        <v>ATTCCATAAG</v>
      </c>
      <c r="I22" t="str">
        <f ca="1">IF(LEN($E22)&gt;0, IF('Library Prep'!$G$12 = "CD", VLOOKUP($H22, Indices!$E$8:$F$795, 2, FALSE), LEFT(VLOOKUP('Library Prep'!$H15, OFFSET(Indices!$G$8:$I$103, 0, MATCH('Library Prep'!$G15, Indices!$G$6:$S$6, 0)-1), 2, FALSE), 7)), "")</f>
        <v>UDP0004</v>
      </c>
      <c r="J22" t="str">
        <f ca="1">IF(LEN($E22)&gt;0, IF('Library Prep'!$G$12 = "CD", IF(LEN(TRIM('Library Prep'!$D15))&gt;0, 'Library Prep'!$D15, ""), VLOOKUP($G22&amp;"-5", Indices!$E$8:$F$795, 2,FALSE)), "")</f>
        <v>TGCCTGGTGG</v>
      </c>
      <c r="K22" t="str">
        <f>IF(LEN($E22) &gt; 0, IF('Library Prep'!$G$12 &lt;&gt; "CD", IF(LEN(TRIM('Library Prep'!$C15)) &gt; 0, 'Library Prep'!$D15, ""), ""), "")</f>
        <v/>
      </c>
    </row>
    <row r="23" spans="1:12" x14ac:dyDescent="0.3">
      <c r="A23" t="str">
        <f>IF(LEN(TRIM('Library Prep'!$B16)) &gt; 0, TRIM('Library Prep'!$B16), "")</f>
        <v>PMB0598873</v>
      </c>
      <c r="B23" s="24" t="str">
        <f>IF(AND(LEN(TRIM('Library Prep'!$C$2)) &gt; 0, LEN(TRIM('Library Prep'!$B16))&gt;0), 'Library Prep'!$B16 &amp; "-" &amp; 'Library Prep'!$C$2, "")</f>
        <v>PMB0598873-MiniSeq_Run01</v>
      </c>
      <c r="C23" s="24" t="str">
        <f>IF(AND(LEN(TRIM('Library Prep'!$C$2)) &gt; 0, LEN(TRIM('Library Prep'!$B16)) &gt; 0), 'Library Prep'!$C$2, "")</f>
        <v>MiniSeq_Run01</v>
      </c>
      <c r="D23" s="24" t="str">
        <f>IF(AND(LEN(TRIM('Library Prep'!$C$2)) &gt; 0, LEN(TRIM('Library Prep'!$B16)) &gt; 0), 'Library Prep'!$A16, "")</f>
        <v>E01</v>
      </c>
      <c r="E23" t="str">
        <f>IF(LEN(TRIM('Library Prep'!$B16)) = 0, "", IF('Library Prep'!$G$12="CD", 'Library Prep'!H16, RIGHT('Library Prep'!G16, 1)))</f>
        <v>A</v>
      </c>
      <c r="F23" t="str">
        <f>IF(LEN($E23)&gt;0, IF('Library Prep'!$G$12 = "CD", VLOOKUP($E23, Indices!$G$8:$I$103, 2, FALSE), 'Library Prep'!$H16), "")</f>
        <v>E01</v>
      </c>
      <c r="G23" t="str">
        <f ca="1">IF(LEN($E23)&gt;0, IF('Library Prep'!$G$12 = "CD", VLOOKUP($F23, Indices!$E$8:$F$795, 2, FALSE), LEFT(VLOOKUP('Library Prep'!$H16, OFFSET(Indices!$G$8:$I$103, 0, MATCH('Library Prep'!$G16, Indices!$G$6:$S$6, 0)-1), 2, FALSE), 7)), "")</f>
        <v>UDP0005</v>
      </c>
      <c r="H23" t="str">
        <f ca="1">IF(LEN($E23)&gt;0, IF('Library Prep'!$G$12 = "CD", VLOOKUP($E23, Indices!$G$8:$I$103, 3, FALSE), VLOOKUP($G23&amp;"-7", Indices!$E$8:$F$795, 2,FALSE)), "")</f>
        <v>GACGAGATTA</v>
      </c>
      <c r="I23" t="str">
        <f ca="1">IF(LEN($E23)&gt;0, IF('Library Prep'!$G$12 = "CD", VLOOKUP($H23, Indices!$E$8:$F$795, 2, FALSE), LEFT(VLOOKUP('Library Prep'!$H16, OFFSET(Indices!$G$8:$I$103, 0, MATCH('Library Prep'!$G16, Indices!$G$6:$S$6, 0)-1), 2, FALSE), 7)), "")</f>
        <v>UDP0005</v>
      </c>
      <c r="J23" t="str">
        <f ca="1">IF(LEN($E23)&gt;0, IF('Library Prep'!$G$12 = "CD", IF(LEN(TRIM('Library Prep'!$D16))&gt;0, 'Library Prep'!$D16, ""), VLOOKUP($G23&amp;"-5", Indices!$E$8:$F$795, 2,FALSE)), "")</f>
        <v>ACATTATCCT</v>
      </c>
      <c r="K23" t="str">
        <f>IF(LEN($E23) &gt; 0, IF('Library Prep'!$G$12 &lt;&gt; "CD", IF(LEN(TRIM('Library Prep'!$C16)) &gt; 0, 'Library Prep'!$D16, ""), ""), "")</f>
        <v/>
      </c>
    </row>
    <row r="24" spans="1:12" x14ac:dyDescent="0.3">
      <c r="A24" t="str">
        <f>IF(LEN(TRIM('Library Prep'!$B17)) &gt; 0, TRIM('Library Prep'!$B17), "")</f>
        <v>PXA0173950</v>
      </c>
      <c r="B24" s="24" t="str">
        <f>IF(AND(LEN(TRIM('Library Prep'!$C$2)) &gt; 0, LEN(TRIM('Library Prep'!$B17))&gt;0), 'Library Prep'!$B17 &amp; "-" &amp; 'Library Prep'!$C$2, "")</f>
        <v>PXA0173950-MiniSeq_Run01</v>
      </c>
      <c r="C24" s="24" t="str">
        <f>IF(AND(LEN(TRIM('Library Prep'!$C$2)) &gt; 0, LEN(TRIM('Library Prep'!$B17)) &gt; 0), 'Library Prep'!$C$2, "")</f>
        <v>MiniSeq_Run01</v>
      </c>
      <c r="D24" s="24" t="str">
        <f>IF(AND(LEN(TRIM('Library Prep'!$C$2)) &gt; 0, LEN(TRIM('Library Prep'!$B17)) &gt; 0), 'Library Prep'!$A17, "")</f>
        <v>F01</v>
      </c>
      <c r="E24" t="str">
        <f>IF(LEN(TRIM('Library Prep'!$B17)) = 0, "", IF('Library Prep'!$G$12="CD", 'Library Prep'!H17, RIGHT('Library Prep'!G17, 1)))</f>
        <v>A</v>
      </c>
      <c r="F24" t="str">
        <f>IF(LEN($E24)&gt;0, IF('Library Prep'!$G$12 = "CD", VLOOKUP($E24, Indices!$G$8:$I$103, 2, FALSE), 'Library Prep'!$H17), "")</f>
        <v>F01</v>
      </c>
      <c r="G24" t="str">
        <f ca="1">IF(LEN($E24)&gt;0, IF('Library Prep'!$G$12 = "CD", VLOOKUP($F24, Indices!$E$8:$F$795, 2, FALSE), LEFT(VLOOKUP('Library Prep'!$H17, OFFSET(Indices!$G$8:$I$103, 0, MATCH('Library Prep'!$G17, Indices!$G$6:$S$6, 0)-1), 2, FALSE), 7)), "")</f>
        <v>UDP0006</v>
      </c>
      <c r="H24" t="str">
        <f ca="1">IF(LEN($E24)&gt;0, IF('Library Prep'!$G$12 = "CD", VLOOKUP($E24, Indices!$G$8:$I$103, 3, FALSE), VLOOKUP($G24&amp;"-7", Indices!$E$8:$F$795, 2,FALSE)), "")</f>
        <v>AACATCGCGC</v>
      </c>
      <c r="I24" t="str">
        <f ca="1">IF(LEN($E24)&gt;0, IF('Library Prep'!$G$12 = "CD", VLOOKUP($H24, Indices!$E$8:$F$795, 2, FALSE), LEFT(VLOOKUP('Library Prep'!$H17, OFFSET(Indices!$G$8:$I$103, 0, MATCH('Library Prep'!$G17, Indices!$G$6:$S$6, 0)-1), 2, FALSE), 7)), "")</f>
        <v>UDP0006</v>
      </c>
      <c r="J24" t="str">
        <f ca="1">IF(LEN($E24)&gt;0, IF('Library Prep'!$G$12 = "CD", IF(LEN(TRIM('Library Prep'!$D17))&gt;0, 'Library Prep'!$D17, ""), VLOOKUP($G24&amp;"-5", Indices!$E$8:$F$795, 2,FALSE)), "")</f>
        <v>GTCCACTTGT</v>
      </c>
      <c r="K24" t="str">
        <f>IF(LEN($E24) &gt; 0, IF('Library Prep'!$G$12 &lt;&gt; "CD", IF(LEN(TRIM('Library Prep'!$C17)) &gt; 0, 'Library Prep'!$D17, ""), ""), "")</f>
        <v/>
      </c>
    </row>
    <row r="25" spans="1:12" x14ac:dyDescent="0.3">
      <c r="A25" t="str">
        <f>IF(LEN(TRIM('Library Prep'!$B18)) &gt; 0, TRIM('Library Prep'!$B18), "")</f>
        <v>PTC0083523</v>
      </c>
      <c r="B25" s="24" t="str">
        <f>IF(AND(LEN(TRIM('Library Prep'!$C$2)) &gt; 0, LEN(TRIM('Library Prep'!$B18))&gt;0), 'Library Prep'!$B18 &amp; "-" &amp; 'Library Prep'!$C$2, "")</f>
        <v>PTC0083523-MiniSeq_Run01</v>
      </c>
      <c r="C25" s="24" t="str">
        <f>IF(AND(LEN(TRIM('Library Prep'!$C$2)) &gt; 0, LEN(TRIM('Library Prep'!$B18)) &gt; 0), 'Library Prep'!$C$2, "")</f>
        <v>MiniSeq_Run01</v>
      </c>
      <c r="D25" s="24" t="str">
        <f>IF(AND(LEN(TRIM('Library Prep'!$C$2)) &gt; 0, LEN(TRIM('Library Prep'!$B18)) &gt; 0), 'Library Prep'!$A18, "")</f>
        <v>G01</v>
      </c>
      <c r="E25" t="str">
        <f>IF(LEN(TRIM('Library Prep'!$B18)) = 0, "", IF('Library Prep'!$G$12="CD", 'Library Prep'!H18, RIGHT('Library Prep'!G18, 1)))</f>
        <v>A</v>
      </c>
      <c r="F25" t="str">
        <f>IF(LEN($E25)&gt;0, IF('Library Prep'!$G$12 = "CD", VLOOKUP($E25, Indices!$G$8:$I$103, 2, FALSE), 'Library Prep'!$H18), "")</f>
        <v>G01</v>
      </c>
      <c r="G25" t="str">
        <f ca="1">IF(LEN($E25)&gt;0, IF('Library Prep'!$G$12 = "CD", VLOOKUP($F25, Indices!$E$8:$F$795, 2, FALSE), LEFT(VLOOKUP('Library Prep'!$H18, OFFSET(Indices!$G$8:$I$103, 0, MATCH('Library Prep'!$G18, Indices!$G$6:$S$6, 0)-1), 2, FALSE), 7)), "")</f>
        <v>UDP0007</v>
      </c>
      <c r="H25" t="str">
        <f ca="1">IF(LEN($E25)&gt;0, IF('Library Prep'!$G$12 = "CD", VLOOKUP($E25, Indices!$G$8:$I$103, 3, FALSE), VLOOKUP($G25&amp;"-7", Indices!$E$8:$F$795, 2,FALSE)), "")</f>
        <v>CTAGTGCTCT</v>
      </c>
      <c r="I25" t="str">
        <f ca="1">IF(LEN($E25)&gt;0, IF('Library Prep'!$G$12 = "CD", VLOOKUP($H25, Indices!$E$8:$F$795, 2, FALSE), LEFT(VLOOKUP('Library Prep'!$H18, OFFSET(Indices!$G$8:$I$103, 0, MATCH('Library Prep'!$G18, Indices!$G$6:$S$6, 0)-1), 2, FALSE), 7)), "")</f>
        <v>UDP0007</v>
      </c>
      <c r="J25" t="str">
        <f ca="1">IF(LEN($E25)&gt;0, IF('Library Prep'!$G$12 = "CD", IF(LEN(TRIM('Library Prep'!$D18))&gt;0, 'Library Prep'!$D18, ""), VLOOKUP($G25&amp;"-5", Indices!$E$8:$F$795, 2,FALSE)), "")</f>
        <v>TGGAACAGTA</v>
      </c>
      <c r="K25" t="str">
        <f>IF(LEN($E25) &gt; 0, IF('Library Prep'!$G$12 &lt;&gt; "CD", IF(LEN(TRIM('Library Prep'!$C18)) &gt; 0, 'Library Prep'!$D18, ""), ""), "")</f>
        <v/>
      </c>
    </row>
    <row r="26" spans="1:12" x14ac:dyDescent="0.3">
      <c r="A26" t="str">
        <f>IF(LEN(TRIM('Library Prep'!$B19)) &gt; 0, TRIM('Library Prep'!$B19), "")</f>
        <v>PMB0597688</v>
      </c>
      <c r="B26" s="24" t="str">
        <f>IF(AND(LEN(TRIM('Library Prep'!$C$2)) &gt; 0, LEN(TRIM('Library Prep'!$B19))&gt;0), 'Library Prep'!$B19 &amp; "-" &amp; 'Library Prep'!$C$2, "")</f>
        <v>PMB0597688-MiniSeq_Run01</v>
      </c>
      <c r="C26" s="24" t="str">
        <f>IF(AND(LEN(TRIM('Library Prep'!$C$2)) &gt; 0, LEN(TRIM('Library Prep'!$B19)) &gt; 0), 'Library Prep'!$C$2, "")</f>
        <v>MiniSeq_Run01</v>
      </c>
      <c r="D26" s="24" t="str">
        <f>IF(AND(LEN(TRIM('Library Prep'!$C$2)) &gt; 0, LEN(TRIM('Library Prep'!$B19)) &gt; 0), 'Library Prep'!$A19, "")</f>
        <v>H01</v>
      </c>
      <c r="E26" t="str">
        <f>IF(LEN(TRIM('Library Prep'!$B19)) = 0, "", IF('Library Prep'!$G$12="CD", 'Library Prep'!H19, RIGHT('Library Prep'!G19, 1)))</f>
        <v>A</v>
      </c>
      <c r="F26" t="str">
        <f>IF(LEN($E26)&gt;0, IF('Library Prep'!$G$12 = "CD", VLOOKUP($E26, Indices!$G$8:$I$103, 2, FALSE), 'Library Prep'!$H19), "")</f>
        <v>H01</v>
      </c>
      <c r="G26" t="str">
        <f ca="1">IF(LEN($E26)&gt;0, IF('Library Prep'!$G$12 = "CD", VLOOKUP($F26, Indices!$E$8:$F$795, 2, FALSE), LEFT(VLOOKUP('Library Prep'!$H19, OFFSET(Indices!$G$8:$I$103, 0, MATCH('Library Prep'!$G19, Indices!$G$6:$S$6, 0)-1), 2, FALSE), 7)), "")</f>
        <v>UDP0008</v>
      </c>
      <c r="H26" t="str">
        <f ca="1">IF(LEN($E26)&gt;0, IF('Library Prep'!$G$12 = "CD", VLOOKUP($E26, Indices!$G$8:$I$103, 3, FALSE), VLOOKUP($G26&amp;"-7", Indices!$E$8:$F$795, 2,FALSE)), "")</f>
        <v>GATCAAGGCA</v>
      </c>
      <c r="I26" t="str">
        <f ca="1">IF(LEN($E26)&gt;0, IF('Library Prep'!$G$12 = "CD", VLOOKUP($H26, Indices!$E$8:$F$795, 2, FALSE), LEFT(VLOOKUP('Library Prep'!$H19, OFFSET(Indices!$G$8:$I$103, 0, MATCH('Library Prep'!$G19, Indices!$G$6:$S$6, 0)-1), 2, FALSE), 7)), "")</f>
        <v>UDP0008</v>
      </c>
      <c r="J26" t="str">
        <f ca="1">IF(LEN($E26)&gt;0, IF('Library Prep'!$G$12 = "CD", IF(LEN(TRIM('Library Prep'!$D19))&gt;0, 'Library Prep'!$D19, ""), VLOOKUP($G26&amp;"-5", Indices!$E$8:$F$795, 2,FALSE)), "")</f>
        <v>CCTTGTTAAT</v>
      </c>
      <c r="K26" t="str">
        <f>IF(LEN($E26) &gt; 0, IF('Library Prep'!$G$12 &lt;&gt; "CD", IF(LEN(TRIM('Library Prep'!$C19)) &gt; 0, 'Library Prep'!$D19, ""), ""), "")</f>
        <v/>
      </c>
    </row>
    <row r="27" spans="1:12" x14ac:dyDescent="0.3">
      <c r="A27" t="str">
        <f>IF(LEN(TRIM('Library Prep'!$B20)) &gt; 0, TRIM('Library Prep'!$B20), "")</f>
        <v>60943</v>
      </c>
      <c r="B27" s="24" t="str">
        <f>IF(AND(LEN(TRIM('Library Prep'!$C$2)) &gt; 0, LEN(TRIM('Library Prep'!$B20))&gt;0), 'Library Prep'!$B20 &amp; "-" &amp; 'Library Prep'!$C$2, "")</f>
        <v>60943-MiniSeq_Run01</v>
      </c>
      <c r="C27" s="24" t="str">
        <f>IF(AND(LEN(TRIM('Library Prep'!$C$2)) &gt; 0, LEN(TRIM('Library Prep'!$B20)) &gt; 0), 'Library Prep'!$C$2, "")</f>
        <v>MiniSeq_Run01</v>
      </c>
      <c r="D27" s="24" t="str">
        <f>IF(AND(LEN(TRIM('Library Prep'!$C$2)) &gt; 0, LEN(TRIM('Library Prep'!$B20)) &gt; 0), 'Library Prep'!$A20, "")</f>
        <v>A02</v>
      </c>
      <c r="E27" t="str">
        <f>IF(LEN(TRIM('Library Prep'!$B20)) = 0, "", IF('Library Prep'!$G$12="CD", 'Library Prep'!H20, RIGHT('Library Prep'!G20, 1)))</f>
        <v>A</v>
      </c>
      <c r="F27" t="str">
        <f>IF(LEN($E27)&gt;0, IF('Library Prep'!$G$12 = "CD", VLOOKUP($E27, Indices!$G$8:$I$103, 2, FALSE), 'Library Prep'!$H20), "")</f>
        <v>A02</v>
      </c>
      <c r="G27" t="str">
        <f ca="1">IF(LEN($E27)&gt;0, IF('Library Prep'!$G$12 = "CD", VLOOKUP($F27, Indices!$E$8:$F$795, 2, FALSE), LEFT(VLOOKUP('Library Prep'!$H20, OFFSET(Indices!$G$8:$I$103, 0, MATCH('Library Prep'!$G20, Indices!$G$6:$S$6, 0)-1), 2, FALSE), 7)), "")</f>
        <v>UDP0009</v>
      </c>
      <c r="H27" t="str">
        <f ca="1">IF(LEN($E27)&gt;0, IF('Library Prep'!$G$12 = "CD", VLOOKUP($E27, Indices!$G$8:$I$103, 3, FALSE), VLOOKUP($G27&amp;"-7", Indices!$E$8:$F$795, 2,FALSE)), "")</f>
        <v>GACTGAGTAG</v>
      </c>
      <c r="I27" t="str">
        <f ca="1">IF(LEN($E27)&gt;0, IF('Library Prep'!$G$12 = "CD", VLOOKUP($H27, Indices!$E$8:$F$795, 2, FALSE), LEFT(VLOOKUP('Library Prep'!$H20, OFFSET(Indices!$G$8:$I$103, 0, MATCH('Library Prep'!$G20, Indices!$G$6:$S$6, 0)-1), 2, FALSE), 7)), "")</f>
        <v>UDP0009</v>
      </c>
      <c r="J27" t="str">
        <f ca="1">IF(LEN($E27)&gt;0, IF('Library Prep'!$G$12 = "CD", IF(LEN(TRIM('Library Prep'!$D20))&gt;0, 'Library Prep'!$D20, ""), VLOOKUP($G27&amp;"-5", Indices!$E$8:$F$795, 2,FALSE)), "")</f>
        <v>GTTGATAGTG</v>
      </c>
      <c r="K27" t="str">
        <f>IF(LEN($E27) &gt; 0, IF('Library Prep'!$G$12 &lt;&gt; "CD", IF(LEN(TRIM('Library Prep'!$C20)) &gt; 0, 'Library Prep'!$D20, ""), ""), "")</f>
        <v/>
      </c>
    </row>
    <row r="28" spans="1:12" x14ac:dyDescent="0.3">
      <c r="A28" t="str">
        <f>IF(LEN(TRIM('Library Prep'!$B21)) &gt; 0, TRIM('Library Prep'!$B21), "")</f>
        <v>PTC0083521</v>
      </c>
      <c r="B28" s="24" t="str">
        <f>IF(AND(LEN(TRIM('Library Prep'!$C$2)) &gt; 0, LEN(TRIM('Library Prep'!$B21))&gt;0), 'Library Prep'!$B21 &amp; "-" &amp; 'Library Prep'!$C$2, "")</f>
        <v>PTC0083521-MiniSeq_Run01</v>
      </c>
      <c r="C28" s="24" t="str">
        <f>IF(AND(LEN(TRIM('Library Prep'!$C$2)) &gt; 0, LEN(TRIM('Library Prep'!$B21)) &gt; 0), 'Library Prep'!$C$2, "")</f>
        <v>MiniSeq_Run01</v>
      </c>
      <c r="D28" s="24" t="str">
        <f>IF(AND(LEN(TRIM('Library Prep'!$C$2)) &gt; 0, LEN(TRIM('Library Prep'!$B21)) &gt; 0), 'Library Prep'!$A21, "")</f>
        <v>B02</v>
      </c>
      <c r="E28" t="str">
        <f>IF(LEN(TRIM('Library Prep'!$B21)) = 0, "", IF('Library Prep'!$G$12="CD", 'Library Prep'!H21, RIGHT('Library Prep'!G21, 1)))</f>
        <v>A</v>
      </c>
      <c r="F28" t="str">
        <f>IF(LEN($E28)&gt;0, IF('Library Prep'!$G$12 = "CD", VLOOKUP($E28, Indices!$G$8:$I$103, 2, FALSE), 'Library Prep'!$H21), "")</f>
        <v>B02</v>
      </c>
      <c r="G28" t="str">
        <f ca="1">IF(LEN($E28)&gt;0, IF('Library Prep'!$G$12 = "CD", VLOOKUP($F28, Indices!$E$8:$F$795, 2, FALSE), LEFT(VLOOKUP('Library Prep'!$H21, OFFSET(Indices!$G$8:$I$103, 0, MATCH('Library Prep'!$G21, Indices!$G$6:$S$6, 0)-1), 2, FALSE), 7)), "")</f>
        <v>UDP0010</v>
      </c>
      <c r="H28" t="str">
        <f ca="1">IF(LEN($E28)&gt;0, IF('Library Prep'!$G$12 = "CD", VLOOKUP($E28, Indices!$G$8:$I$103, 3, FALSE), VLOOKUP($G28&amp;"-7", Indices!$E$8:$F$795, 2,FALSE)), "")</f>
        <v>AGTCAGACGA</v>
      </c>
      <c r="I28" t="str">
        <f ca="1">IF(LEN($E28)&gt;0, IF('Library Prep'!$G$12 = "CD", VLOOKUP($H28, Indices!$E$8:$F$795, 2, FALSE), LEFT(VLOOKUP('Library Prep'!$H21, OFFSET(Indices!$G$8:$I$103, 0, MATCH('Library Prep'!$G21, Indices!$G$6:$S$6, 0)-1), 2, FALSE), 7)), "")</f>
        <v>UDP0010</v>
      </c>
      <c r="J28" t="str">
        <f ca="1">IF(LEN($E28)&gt;0, IF('Library Prep'!$G$12 = "CD", IF(LEN(TRIM('Library Prep'!$D21))&gt;0, 'Library Prep'!$D21, ""), VLOOKUP($G28&amp;"-5", Indices!$E$8:$F$795, 2,FALSE)), "")</f>
        <v>ACCAGCGACA</v>
      </c>
      <c r="K28" t="str">
        <f>IF(LEN($E28) &gt; 0, IF('Library Prep'!$G$12 &lt;&gt; "CD", IF(LEN(TRIM('Library Prep'!$C21)) &gt; 0, 'Library Prep'!$D21, ""), ""), "")</f>
        <v/>
      </c>
    </row>
    <row r="29" spans="1:12" x14ac:dyDescent="0.3">
      <c r="A29" t="str">
        <f>IF(LEN(TRIM('Library Prep'!$B22)) &gt; 0, TRIM('Library Prep'!$B22), "")</f>
        <v>PMB0598668-1</v>
      </c>
      <c r="B29" s="24" t="str">
        <f>IF(AND(LEN(TRIM('Library Prep'!$C$2)) &gt; 0, LEN(TRIM('Library Prep'!$B22))&gt;0), 'Library Prep'!$B22 &amp; "-" &amp; 'Library Prep'!$C$2, "")</f>
        <v>PMB0598668-1-MiniSeq_Run01</v>
      </c>
      <c r="C29" s="24" t="str">
        <f>IF(AND(LEN(TRIM('Library Prep'!$C$2)) &gt; 0, LEN(TRIM('Library Prep'!$B22)) &gt; 0), 'Library Prep'!$C$2, "")</f>
        <v>MiniSeq_Run01</v>
      </c>
      <c r="D29" s="24" t="str">
        <f>IF(AND(LEN(TRIM('Library Prep'!$C$2)) &gt; 0, LEN(TRIM('Library Prep'!$B22)) &gt; 0), 'Library Prep'!$A22, "")</f>
        <v>C02</v>
      </c>
      <c r="E29" t="str">
        <f>IF(LEN(TRIM('Library Prep'!$B22)) = 0, "", IF('Library Prep'!$G$12="CD", 'Library Prep'!H22, RIGHT('Library Prep'!G22, 1)))</f>
        <v>A</v>
      </c>
      <c r="F29" t="str">
        <f>IF(LEN($E29)&gt;0, IF('Library Prep'!$G$12 = "CD", VLOOKUP($E29, Indices!$G$8:$I$103, 2, FALSE), 'Library Prep'!$H22), "")</f>
        <v>C02</v>
      </c>
      <c r="G29" t="str">
        <f ca="1">IF(LEN($E29)&gt;0, IF('Library Prep'!$G$12 = "CD", VLOOKUP($F29, Indices!$E$8:$F$795, 2, FALSE), LEFT(VLOOKUP('Library Prep'!$H22, OFFSET(Indices!$G$8:$I$103, 0, MATCH('Library Prep'!$G22, Indices!$G$6:$S$6, 0)-1), 2, FALSE), 7)), "")</f>
        <v>UDP0011</v>
      </c>
      <c r="H29" t="str">
        <f ca="1">IF(LEN($E29)&gt;0, IF('Library Prep'!$G$12 = "CD", VLOOKUP($E29, Indices!$G$8:$I$103, 3, FALSE), VLOOKUP($G29&amp;"-7", Indices!$E$8:$F$795, 2,FALSE)), "")</f>
        <v>CCGTATGTTC</v>
      </c>
      <c r="I29" t="str">
        <f ca="1">IF(LEN($E29)&gt;0, IF('Library Prep'!$G$12 = "CD", VLOOKUP($H29, Indices!$E$8:$F$795, 2, FALSE), LEFT(VLOOKUP('Library Prep'!$H22, OFFSET(Indices!$G$8:$I$103, 0, MATCH('Library Prep'!$G22, Indices!$G$6:$S$6, 0)-1), 2, FALSE), 7)), "")</f>
        <v>UDP0011</v>
      </c>
      <c r="J29" t="str">
        <f ca="1">IF(LEN($E29)&gt;0, IF('Library Prep'!$G$12 = "CD", IF(LEN(TRIM('Library Prep'!$D22))&gt;0, 'Library Prep'!$D22, ""), VLOOKUP($G29&amp;"-5", Indices!$E$8:$F$795, 2,FALSE)), "")</f>
        <v>CATACACTGT</v>
      </c>
      <c r="K29" t="str">
        <f>IF(LEN($E29) &gt; 0, IF('Library Prep'!$G$12 &lt;&gt; "CD", IF(LEN(TRIM('Library Prep'!$C22)) &gt; 0, 'Library Prep'!$D22, ""), ""), "")</f>
        <v/>
      </c>
    </row>
    <row r="30" spans="1:12" x14ac:dyDescent="0.3">
      <c r="A30" t="str">
        <f>IF(LEN(TRIM('Library Prep'!$B23)) &gt; 0, TRIM('Library Prep'!$B23), "")</f>
        <v>PXA0173949</v>
      </c>
      <c r="B30" s="24" t="str">
        <f>IF(AND(LEN(TRIM('Library Prep'!$C$2)) &gt; 0, LEN(TRIM('Library Prep'!$B23))&gt;0), 'Library Prep'!$B23 &amp; "-" &amp; 'Library Prep'!$C$2, "")</f>
        <v>PXA0173949-MiniSeq_Run01</v>
      </c>
      <c r="C30" s="24" t="str">
        <f>IF(AND(LEN(TRIM('Library Prep'!$C$2)) &gt; 0, LEN(TRIM('Library Prep'!$B23)) &gt; 0), 'Library Prep'!$C$2, "")</f>
        <v>MiniSeq_Run01</v>
      </c>
      <c r="D30" s="24" t="str">
        <f>IF(AND(LEN(TRIM('Library Prep'!$C$2)) &gt; 0, LEN(TRIM('Library Prep'!$B23)) &gt; 0), 'Library Prep'!$A23, "")</f>
        <v>D02</v>
      </c>
      <c r="E30" t="str">
        <f>IF(LEN(TRIM('Library Prep'!$B23)) = 0, "", IF('Library Prep'!$G$12="CD", 'Library Prep'!H23, RIGHT('Library Prep'!G23, 1)))</f>
        <v>A</v>
      </c>
      <c r="F30" t="str">
        <f>IF(LEN($E30)&gt;0, IF('Library Prep'!$G$12 = "CD", VLOOKUP($E30, Indices!$G$8:$I$103, 2, FALSE), 'Library Prep'!$H23), "")</f>
        <v>D02</v>
      </c>
      <c r="G30" t="str">
        <f ca="1">IF(LEN($E30)&gt;0, IF('Library Prep'!$G$12 = "CD", VLOOKUP($F30, Indices!$E$8:$F$795, 2, FALSE), LEFT(VLOOKUP('Library Prep'!$H23, OFFSET(Indices!$G$8:$I$103, 0, MATCH('Library Prep'!$G23, Indices!$G$6:$S$6, 0)-1), 2, FALSE), 7)), "")</f>
        <v>UDP0012</v>
      </c>
      <c r="H30" t="str">
        <f ca="1">IF(LEN($E30)&gt;0, IF('Library Prep'!$G$12 = "CD", VLOOKUP($E30, Indices!$G$8:$I$103, 3, FALSE), VLOOKUP($G30&amp;"-7", Indices!$E$8:$F$795, 2,FALSE)), "")</f>
        <v>GAGTCATAGG</v>
      </c>
      <c r="I30" t="str">
        <f ca="1">IF(LEN($E30)&gt;0, IF('Library Prep'!$G$12 = "CD", VLOOKUP($H30, Indices!$E$8:$F$795, 2, FALSE), LEFT(VLOOKUP('Library Prep'!$H23, OFFSET(Indices!$G$8:$I$103, 0, MATCH('Library Prep'!$G23, Indices!$G$6:$S$6, 0)-1), 2, FALSE), 7)), "")</f>
        <v>UDP0012</v>
      </c>
      <c r="J30" t="str">
        <f ca="1">IF(LEN($E30)&gt;0, IF('Library Prep'!$G$12 = "CD", IF(LEN(TRIM('Library Prep'!$D23))&gt;0, 'Library Prep'!$D23, ""), VLOOKUP($G30&amp;"-5", Indices!$E$8:$F$795, 2,FALSE)), "")</f>
        <v>GTGTGGCGCT</v>
      </c>
      <c r="K30" t="str">
        <f>IF(LEN($E30) &gt; 0, IF('Library Prep'!$G$12 &lt;&gt; "CD", IF(LEN(TRIM('Library Prep'!$C23)) &gt; 0, 'Library Prep'!$D23, ""), ""), "")</f>
        <v/>
      </c>
    </row>
    <row r="31" spans="1:12" x14ac:dyDescent="0.3">
      <c r="A31" t="str">
        <f>IF(LEN(TRIM('Library Prep'!$B24)) &gt; 0, TRIM('Library Prep'!$B24), "")</f>
        <v>PTC0084878</v>
      </c>
      <c r="B31" s="24" t="str">
        <f>IF(AND(LEN(TRIM('Library Prep'!$C$2)) &gt; 0, LEN(TRIM('Library Prep'!$B24))&gt;0), 'Library Prep'!$B24 &amp; "-" &amp; 'Library Prep'!$C$2, "")</f>
        <v>PTC0084878-MiniSeq_Run01</v>
      </c>
      <c r="C31" s="24" t="str">
        <f>IF(AND(LEN(TRIM('Library Prep'!$C$2)) &gt; 0, LEN(TRIM('Library Prep'!$B24)) &gt; 0), 'Library Prep'!$C$2, "")</f>
        <v>MiniSeq_Run01</v>
      </c>
      <c r="D31" s="24" t="str">
        <f>IF(AND(LEN(TRIM('Library Prep'!$C$2)) &gt; 0, LEN(TRIM('Library Prep'!$B24)) &gt; 0), 'Library Prep'!$A24, "")</f>
        <v>E02</v>
      </c>
      <c r="E31" t="str">
        <f>IF(LEN(TRIM('Library Prep'!$B24)) = 0, "", IF('Library Prep'!$G$12="CD", 'Library Prep'!H24, RIGHT('Library Prep'!G24, 1)))</f>
        <v>A</v>
      </c>
      <c r="F31" t="str">
        <f>IF(LEN($E31)&gt;0, IF('Library Prep'!$G$12 = "CD", VLOOKUP($E31, Indices!$G$8:$I$103, 2, FALSE), 'Library Prep'!$H24), "")</f>
        <v>E02</v>
      </c>
      <c r="G31" t="str">
        <f ca="1">IF(LEN($E31)&gt;0, IF('Library Prep'!$G$12 = "CD", VLOOKUP($F31, Indices!$E$8:$F$795, 2, FALSE), LEFT(VLOOKUP('Library Prep'!$H24, OFFSET(Indices!$G$8:$I$103, 0, MATCH('Library Prep'!$G24, Indices!$G$6:$S$6, 0)-1), 2, FALSE), 7)), "")</f>
        <v>UDP0013</v>
      </c>
      <c r="H31" t="str">
        <f ca="1">IF(LEN($E31)&gt;0, IF('Library Prep'!$G$12 = "CD", VLOOKUP($E31, Indices!$G$8:$I$103, 3, FALSE), VLOOKUP($G31&amp;"-7", Indices!$E$8:$F$795, 2,FALSE)), "")</f>
        <v>CTTGCCATTA</v>
      </c>
      <c r="I31" t="str">
        <f ca="1">IF(LEN($E31)&gt;0, IF('Library Prep'!$G$12 = "CD", VLOOKUP($H31, Indices!$E$8:$F$795, 2, FALSE), LEFT(VLOOKUP('Library Prep'!$H24, OFFSET(Indices!$G$8:$I$103, 0, MATCH('Library Prep'!$G24, Indices!$G$6:$S$6, 0)-1), 2, FALSE), 7)), "")</f>
        <v>UDP0013</v>
      </c>
      <c r="J31" t="str">
        <f ca="1">IF(LEN($E31)&gt;0, IF('Library Prep'!$G$12 = "CD", IF(LEN(TRIM('Library Prep'!$D24))&gt;0, 'Library Prep'!$D24, ""), VLOOKUP($G31&amp;"-5", Indices!$E$8:$F$795, 2,FALSE)), "")</f>
        <v>ATCACGAAGG</v>
      </c>
      <c r="K31" t="str">
        <f>IF(LEN($E31) &gt; 0, IF('Library Prep'!$G$12 &lt;&gt; "CD", IF(LEN(TRIM('Library Prep'!$C24)) &gt; 0, 'Library Prep'!$D24, ""), ""), "")</f>
        <v/>
      </c>
    </row>
    <row r="32" spans="1:12" x14ac:dyDescent="0.3">
      <c r="A32" t="str">
        <f>IF(LEN(TRIM('Library Prep'!$B25)) &gt; 0, TRIM('Library Prep'!$B25), "")</f>
        <v>PXA0173924</v>
      </c>
      <c r="B32" s="24" t="str">
        <f>IF(AND(LEN(TRIM('Library Prep'!$C$2)) &gt; 0, LEN(TRIM('Library Prep'!$B25))&gt;0), 'Library Prep'!$B25 &amp; "-" &amp; 'Library Prep'!$C$2, "")</f>
        <v>PXA0173924-MiniSeq_Run01</v>
      </c>
      <c r="C32" s="24" t="str">
        <f>IF(AND(LEN(TRIM('Library Prep'!$C$2)) &gt; 0, LEN(TRIM('Library Prep'!$B25)) &gt; 0), 'Library Prep'!$C$2, "")</f>
        <v>MiniSeq_Run01</v>
      </c>
      <c r="D32" s="24" t="str">
        <f>IF(AND(LEN(TRIM('Library Prep'!$C$2)) &gt; 0, LEN(TRIM('Library Prep'!$B25)) &gt; 0), 'Library Prep'!$A25, "")</f>
        <v>F02</v>
      </c>
      <c r="E32" t="str">
        <f>IF(LEN(TRIM('Library Prep'!$B25)) = 0, "", IF('Library Prep'!$G$12="CD", 'Library Prep'!H25, RIGHT('Library Prep'!G25, 1)))</f>
        <v>A</v>
      </c>
      <c r="F32" t="str">
        <f>IF(LEN($E32)&gt;0, IF('Library Prep'!$G$12 = "CD", VLOOKUP($E32, Indices!$G$8:$I$103, 2, FALSE), 'Library Prep'!$H25), "")</f>
        <v>F02</v>
      </c>
      <c r="G32" t="str">
        <f ca="1">IF(LEN($E32)&gt;0, IF('Library Prep'!$G$12 = "CD", VLOOKUP($F32, Indices!$E$8:$F$795, 2, FALSE), LEFT(VLOOKUP('Library Prep'!$H25, OFFSET(Indices!$G$8:$I$103, 0, MATCH('Library Prep'!$G25, Indices!$G$6:$S$6, 0)-1), 2, FALSE), 7)), "")</f>
        <v>UDP0014</v>
      </c>
      <c r="H32" t="str">
        <f ca="1">IF(LEN($E32)&gt;0, IF('Library Prep'!$G$12 = "CD", VLOOKUP($E32, Indices!$G$8:$I$103, 3, FALSE), VLOOKUP($G32&amp;"-7", Indices!$E$8:$F$795, 2,FALSE)), "")</f>
        <v>GAAGCGGCAC</v>
      </c>
      <c r="I32" t="str">
        <f ca="1">IF(LEN($E32)&gt;0, IF('Library Prep'!$G$12 = "CD", VLOOKUP($H32, Indices!$E$8:$F$795, 2, FALSE), LEFT(VLOOKUP('Library Prep'!$H25, OFFSET(Indices!$G$8:$I$103, 0, MATCH('Library Prep'!$G25, Indices!$G$6:$S$6, 0)-1), 2, FALSE), 7)), "")</f>
        <v>UDP0014</v>
      </c>
      <c r="J32" t="str">
        <f ca="1">IF(LEN($E32)&gt;0, IF('Library Prep'!$G$12 = "CD", IF(LEN(TRIM('Library Prep'!$D25))&gt;0, 'Library Prep'!$D25, ""), VLOOKUP($G32&amp;"-5", Indices!$E$8:$F$795, 2,FALSE)), "")</f>
        <v>CGGCTCTACT</v>
      </c>
      <c r="K32" t="str">
        <f>IF(LEN($E32) &gt; 0, IF('Library Prep'!$G$12 &lt;&gt; "CD", IF(LEN(TRIM('Library Prep'!$C25)) &gt; 0, 'Library Prep'!$D25, ""), ""), "")</f>
        <v/>
      </c>
    </row>
    <row r="33" spans="1:11" x14ac:dyDescent="0.3">
      <c r="A33" t="str">
        <f>IF(LEN(TRIM('Library Prep'!$B26)) &gt; 0, TRIM('Library Prep'!$B26), "")</f>
        <v>PMB0598645</v>
      </c>
      <c r="B33" s="24" t="str">
        <f>IF(AND(LEN(TRIM('Library Prep'!$C$2)) &gt; 0, LEN(TRIM('Library Prep'!$B26))&gt;0), 'Library Prep'!$B26 &amp; "-" &amp; 'Library Prep'!$C$2, "")</f>
        <v>PMB0598645-MiniSeq_Run01</v>
      </c>
      <c r="C33" s="24" t="str">
        <f>IF(AND(LEN(TRIM('Library Prep'!$C$2)) &gt; 0, LEN(TRIM('Library Prep'!$B26)) &gt; 0), 'Library Prep'!$C$2, "")</f>
        <v>MiniSeq_Run01</v>
      </c>
      <c r="D33" s="24" t="str">
        <f>IF(AND(LEN(TRIM('Library Prep'!$C$2)) &gt; 0, LEN(TRIM('Library Prep'!$B26)) &gt; 0), 'Library Prep'!$A26, "")</f>
        <v>G02</v>
      </c>
      <c r="E33" t="str">
        <f>IF(LEN(TRIM('Library Prep'!$B26)) = 0, "", IF('Library Prep'!$G$12="CD", 'Library Prep'!H26, RIGHT('Library Prep'!G26, 1)))</f>
        <v>A</v>
      </c>
      <c r="F33" t="str">
        <f>IF(LEN($E33)&gt;0, IF('Library Prep'!$G$12 = "CD", VLOOKUP($E33, Indices!$G$8:$I$103, 2, FALSE), 'Library Prep'!$H26), "")</f>
        <v>G02</v>
      </c>
      <c r="G33" t="str">
        <f ca="1">IF(LEN($E33)&gt;0, IF('Library Prep'!$G$12 = "CD", VLOOKUP($F33, Indices!$E$8:$F$795, 2, FALSE), LEFT(VLOOKUP('Library Prep'!$H26, OFFSET(Indices!$G$8:$I$103, 0, MATCH('Library Prep'!$G26, Indices!$G$6:$S$6, 0)-1), 2, FALSE), 7)), "")</f>
        <v>UDP0015</v>
      </c>
      <c r="H33" t="str">
        <f ca="1">IF(LEN($E33)&gt;0, IF('Library Prep'!$G$12 = "CD", VLOOKUP($E33, Indices!$G$8:$I$103, 3, FALSE), VLOOKUP($G33&amp;"-7", Indices!$E$8:$F$795, 2,FALSE)), "")</f>
        <v>TCCATTGCCG</v>
      </c>
      <c r="I33" t="str">
        <f ca="1">IF(LEN($E33)&gt;0, IF('Library Prep'!$G$12 = "CD", VLOOKUP($H33, Indices!$E$8:$F$795, 2, FALSE), LEFT(VLOOKUP('Library Prep'!$H26, OFFSET(Indices!$G$8:$I$103, 0, MATCH('Library Prep'!$G26, Indices!$G$6:$S$6, 0)-1), 2, FALSE), 7)), "")</f>
        <v>UDP0015</v>
      </c>
      <c r="J33" t="str">
        <f ca="1">IF(LEN($E33)&gt;0, IF('Library Prep'!$G$12 = "CD", IF(LEN(TRIM('Library Prep'!$D26))&gt;0, 'Library Prep'!$D26, ""), VLOOKUP($G33&amp;"-5", Indices!$E$8:$F$795, 2,FALSE)), "")</f>
        <v>GAATGCACGA</v>
      </c>
      <c r="K33" t="str">
        <f>IF(LEN($E33) &gt; 0, IF('Library Prep'!$G$12 &lt;&gt; "CD", IF(LEN(TRIM('Library Prep'!$C26)) &gt; 0, 'Library Prep'!$D26, ""), ""), "")</f>
        <v/>
      </c>
    </row>
    <row r="34" spans="1:11" x14ac:dyDescent="0.3">
      <c r="A34" t="str">
        <f>IF(LEN(TRIM('Library Prep'!$B27)) &gt; 0, TRIM('Library Prep'!$B27), "")</f>
        <v>PXA0173976</v>
      </c>
      <c r="B34" s="24" t="str">
        <f>IF(AND(LEN(TRIM('Library Prep'!$C$2)) &gt; 0, LEN(TRIM('Library Prep'!$B27))&gt;0), 'Library Prep'!$B27 &amp; "-" &amp; 'Library Prep'!$C$2, "")</f>
        <v>PXA0173976-MiniSeq_Run01</v>
      </c>
      <c r="C34" s="24" t="str">
        <f>IF(AND(LEN(TRIM('Library Prep'!$C$2)) &gt; 0, LEN(TRIM('Library Prep'!$B27)) &gt; 0), 'Library Prep'!$C$2, "")</f>
        <v>MiniSeq_Run01</v>
      </c>
      <c r="D34" s="24" t="str">
        <f>IF(AND(LEN(TRIM('Library Prep'!$C$2)) &gt; 0, LEN(TRIM('Library Prep'!$B27)) &gt; 0), 'Library Prep'!$A27, "")</f>
        <v>H02</v>
      </c>
      <c r="E34" t="str">
        <f>IF(LEN(TRIM('Library Prep'!$B27)) = 0, "", IF('Library Prep'!$G$12="CD", 'Library Prep'!H27, RIGHT('Library Prep'!G27, 1)))</f>
        <v>A</v>
      </c>
      <c r="F34" t="str">
        <f>IF(LEN($E34)&gt;0, IF('Library Prep'!$G$12 = "CD", VLOOKUP($E34, Indices!$G$8:$I$103, 2, FALSE), 'Library Prep'!$H27), "")</f>
        <v>H02</v>
      </c>
      <c r="G34" t="str">
        <f ca="1">IF(LEN($E34)&gt;0, IF('Library Prep'!$G$12 = "CD", VLOOKUP($F34, Indices!$E$8:$F$795, 2, FALSE), LEFT(VLOOKUP('Library Prep'!$H27, OFFSET(Indices!$G$8:$I$103, 0, MATCH('Library Prep'!$G27, Indices!$G$6:$S$6, 0)-1), 2, FALSE), 7)), "")</f>
        <v>UDP0016</v>
      </c>
      <c r="H34" t="str">
        <f ca="1">IF(LEN($E34)&gt;0, IF('Library Prep'!$G$12 = "CD", VLOOKUP($E34, Indices!$G$8:$I$103, 3, FALSE), VLOOKUP($G34&amp;"-7", Indices!$E$8:$F$795, 2,FALSE)), "")</f>
        <v>CGGTTACGGC</v>
      </c>
      <c r="I34" t="str">
        <f ca="1">IF(LEN($E34)&gt;0, IF('Library Prep'!$G$12 = "CD", VLOOKUP($H34, Indices!$E$8:$F$795, 2, FALSE), LEFT(VLOOKUP('Library Prep'!$H27, OFFSET(Indices!$G$8:$I$103, 0, MATCH('Library Prep'!$G27, Indices!$G$6:$S$6, 0)-1), 2, FALSE), 7)), "")</f>
        <v>UDP0016</v>
      </c>
      <c r="J34" t="str">
        <f ca="1">IF(LEN($E34)&gt;0, IF('Library Prep'!$G$12 = "CD", IF(LEN(TRIM('Library Prep'!$D27))&gt;0, 'Library Prep'!$D27, ""), VLOOKUP($G34&amp;"-5", Indices!$E$8:$F$795, 2,FALSE)), "")</f>
        <v>AAGACTATAG</v>
      </c>
      <c r="K34" t="str">
        <f>IF(LEN($E34) &gt; 0, IF('Library Prep'!$G$12 &lt;&gt; "CD", IF(LEN(TRIM('Library Prep'!$C27)) &gt; 0, 'Library Prep'!$D27, ""), ""), "")</f>
        <v/>
      </c>
    </row>
    <row r="35" spans="1:11" x14ac:dyDescent="0.3">
      <c r="A35" t="str">
        <f>IF(LEN(TRIM('Library Prep'!$B28)) &gt; 0, TRIM('Library Prep'!$B28), "")</f>
        <v>PMB0598668</v>
      </c>
      <c r="B35" s="24" t="str">
        <f>IF(AND(LEN(TRIM('Library Prep'!$C$2)) &gt; 0, LEN(TRIM('Library Prep'!$B28))&gt;0), 'Library Prep'!$B28 &amp; "-" &amp; 'Library Prep'!$C$2, "")</f>
        <v>PMB0598668-MiniSeq_Run01</v>
      </c>
      <c r="C35" s="24" t="str">
        <f>IF(AND(LEN(TRIM('Library Prep'!$C$2)) &gt; 0, LEN(TRIM('Library Prep'!$B28)) &gt; 0), 'Library Prep'!$C$2, "")</f>
        <v>MiniSeq_Run01</v>
      </c>
      <c r="D35" s="24" t="str">
        <f>IF(AND(LEN(TRIM('Library Prep'!$C$2)) &gt; 0, LEN(TRIM('Library Prep'!$B28)) &gt; 0), 'Library Prep'!$A28, "")</f>
        <v>A03</v>
      </c>
      <c r="E35" t="str">
        <f>IF(LEN(TRIM('Library Prep'!$B28)) = 0, "", IF('Library Prep'!$G$12="CD", 'Library Prep'!H28, RIGHT('Library Prep'!G28, 1)))</f>
        <v>A</v>
      </c>
      <c r="F35" t="str">
        <f>IF(LEN($E35)&gt;0, IF('Library Prep'!$G$12 = "CD", VLOOKUP($E35, Indices!$G$8:$I$103, 2, FALSE), 'Library Prep'!$H28), "")</f>
        <v>A03</v>
      </c>
      <c r="G35" t="str">
        <f ca="1">IF(LEN($E35)&gt;0, IF('Library Prep'!$G$12 = "CD", VLOOKUP($F35, Indices!$E$8:$F$795, 2, FALSE), LEFT(VLOOKUP('Library Prep'!$H28, OFFSET(Indices!$G$8:$I$103, 0, MATCH('Library Prep'!$G28, Indices!$G$6:$S$6, 0)-1), 2, FALSE), 7)), "")</f>
        <v>UDP0017</v>
      </c>
      <c r="H35" t="str">
        <f ca="1">IF(LEN($E35)&gt;0, IF('Library Prep'!$G$12 = "CD", VLOOKUP($E35, Indices!$G$8:$I$103, 3, FALSE), VLOOKUP($G35&amp;"-7", Indices!$E$8:$F$795, 2,FALSE)), "")</f>
        <v>GAGAATGGTT</v>
      </c>
      <c r="I35" t="str">
        <f ca="1">IF(LEN($E35)&gt;0, IF('Library Prep'!$G$12 = "CD", VLOOKUP($H35, Indices!$E$8:$F$795, 2, FALSE), LEFT(VLOOKUP('Library Prep'!$H28, OFFSET(Indices!$G$8:$I$103, 0, MATCH('Library Prep'!$G28, Indices!$G$6:$S$6, 0)-1), 2, FALSE), 7)), "")</f>
        <v>UDP0017</v>
      </c>
      <c r="J35" t="str">
        <f ca="1">IF(LEN($E35)&gt;0, IF('Library Prep'!$G$12 = "CD", IF(LEN(TRIM('Library Prep'!$D28))&gt;0, 'Library Prep'!$D28, ""), VLOOKUP($G35&amp;"-5", Indices!$E$8:$F$795, 2,FALSE)), "")</f>
        <v>TCGGCAGCAA</v>
      </c>
      <c r="K35" t="str">
        <f>IF(LEN($E35) &gt; 0, IF('Library Prep'!$G$12 &lt;&gt; "CD", IF(LEN(TRIM('Library Prep'!$C28)) &gt; 0, 'Library Prep'!$D28, ""), ""), "")</f>
        <v/>
      </c>
    </row>
    <row r="36" spans="1:11" x14ac:dyDescent="0.3">
      <c r="A36" t="str">
        <f>IF(LEN(TRIM('Library Prep'!$B29)) &gt; 0, TRIM('Library Prep'!$B29), "")</f>
        <v>PMB0598873-1</v>
      </c>
      <c r="B36" s="24" t="str">
        <f>IF(AND(LEN(TRIM('Library Prep'!$C$2)) &gt; 0, LEN(TRIM('Library Prep'!$B29))&gt;0), 'Library Prep'!$B29 &amp; "-" &amp; 'Library Prep'!$C$2, "")</f>
        <v>PMB0598873-1-MiniSeq_Run01</v>
      </c>
      <c r="C36" s="24" t="str">
        <f>IF(AND(LEN(TRIM('Library Prep'!$C$2)) &gt; 0, LEN(TRIM('Library Prep'!$B29)) &gt; 0), 'Library Prep'!$C$2, "")</f>
        <v>MiniSeq_Run01</v>
      </c>
      <c r="D36" s="24" t="str">
        <f>IF(AND(LEN(TRIM('Library Prep'!$C$2)) &gt; 0, LEN(TRIM('Library Prep'!$B29)) &gt; 0), 'Library Prep'!$A29, "")</f>
        <v>B03</v>
      </c>
      <c r="E36" t="str">
        <f>IF(LEN(TRIM('Library Prep'!$B29)) = 0, "", IF('Library Prep'!$G$12="CD", 'Library Prep'!H29, RIGHT('Library Prep'!G29, 1)))</f>
        <v>A</v>
      </c>
      <c r="F36" t="str">
        <f>IF(LEN($E36)&gt;0, IF('Library Prep'!$G$12 = "CD", VLOOKUP($E36, Indices!$G$8:$I$103, 2, FALSE), 'Library Prep'!$H29), "")</f>
        <v>B03</v>
      </c>
      <c r="G36" t="str">
        <f ca="1">IF(LEN($E36)&gt;0, IF('Library Prep'!$G$12 = "CD", VLOOKUP($F36, Indices!$E$8:$F$795, 2, FALSE), LEFT(VLOOKUP('Library Prep'!$H29, OFFSET(Indices!$G$8:$I$103, 0, MATCH('Library Prep'!$G29, Indices!$G$6:$S$6, 0)-1), 2, FALSE), 7)), "")</f>
        <v>UDP0018</v>
      </c>
      <c r="H36" t="str">
        <f ca="1">IF(LEN($E36)&gt;0, IF('Library Prep'!$G$12 = "CD", VLOOKUP($E36, Indices!$G$8:$I$103, 3, FALSE), VLOOKUP($G36&amp;"-7", Indices!$E$8:$F$795, 2,FALSE)), "")</f>
        <v>AGAGGCAACC</v>
      </c>
      <c r="I36" t="str">
        <f ca="1">IF(LEN($E36)&gt;0, IF('Library Prep'!$G$12 = "CD", VLOOKUP($H36, Indices!$E$8:$F$795, 2, FALSE), LEFT(VLOOKUP('Library Prep'!$H29, OFFSET(Indices!$G$8:$I$103, 0, MATCH('Library Prep'!$G29, Indices!$G$6:$S$6, 0)-1), 2, FALSE), 7)), "")</f>
        <v>UDP0018</v>
      </c>
      <c r="J36" t="str">
        <f ca="1">IF(LEN($E36)&gt;0, IF('Library Prep'!$G$12 = "CD", IF(LEN(TRIM('Library Prep'!$D29))&gt;0, 'Library Prep'!$D29, ""), VLOOKUP($G36&amp;"-5", Indices!$E$8:$F$795, 2,FALSE)), "")</f>
        <v>CTAATGATGG</v>
      </c>
      <c r="K36" t="str">
        <f>IF(LEN($E36) &gt; 0, IF('Library Prep'!$G$12 &lt;&gt; "CD", IF(LEN(TRIM('Library Prep'!$C29)) &gt; 0, 'Library Prep'!$D29, ""), ""), "")</f>
        <v/>
      </c>
    </row>
    <row r="37" spans="1:11" x14ac:dyDescent="0.3">
      <c r="A37" t="str">
        <f>IF(LEN(TRIM('Library Prep'!$B30)) &gt; 0, TRIM('Library Prep'!$B30), "")</f>
        <v>104</v>
      </c>
      <c r="B37" s="24" t="str">
        <f>IF(AND(LEN(TRIM('Library Prep'!$C$2)) &gt; 0, LEN(TRIM('Library Prep'!$B30))&gt;0), 'Library Prep'!$B30 &amp; "-" &amp; 'Library Prep'!$C$2, "")</f>
        <v>104-MiniSeq_Run01</v>
      </c>
      <c r="C37" s="24" t="str">
        <f>IF(AND(LEN(TRIM('Library Prep'!$C$2)) &gt; 0, LEN(TRIM('Library Prep'!$B30)) &gt; 0), 'Library Prep'!$C$2, "")</f>
        <v>MiniSeq_Run01</v>
      </c>
      <c r="D37" s="24" t="str">
        <f>IF(AND(LEN(TRIM('Library Prep'!$C$2)) &gt; 0, LEN(TRIM('Library Prep'!$B30)) &gt; 0), 'Library Prep'!$A30, "")</f>
        <v>C03</v>
      </c>
      <c r="E37" t="str">
        <f>IF(LEN(TRIM('Library Prep'!$B30)) = 0, "", IF('Library Prep'!$G$12="CD", 'Library Prep'!H30, RIGHT('Library Prep'!G30, 1)))</f>
        <v>A</v>
      </c>
      <c r="F37" t="str">
        <f>IF(LEN($E37)&gt;0, IF('Library Prep'!$G$12 = "CD", VLOOKUP($E37, Indices!$G$8:$I$103, 2, FALSE), 'Library Prep'!$H30), "")</f>
        <v>C03</v>
      </c>
      <c r="G37" t="str">
        <f ca="1">IF(LEN($E37)&gt;0, IF('Library Prep'!$G$12 = "CD", VLOOKUP($F37, Indices!$E$8:$F$795, 2, FALSE), LEFT(VLOOKUP('Library Prep'!$H30, OFFSET(Indices!$G$8:$I$103, 0, MATCH('Library Prep'!$G30, Indices!$G$6:$S$6, 0)-1), 2, FALSE), 7)), "")</f>
        <v>UDP0019</v>
      </c>
      <c r="H37" t="str">
        <f ca="1">IF(LEN($E37)&gt;0, IF('Library Prep'!$G$12 = "CD", VLOOKUP($E37, Indices!$G$8:$I$103, 3, FALSE), VLOOKUP($G37&amp;"-7", Indices!$E$8:$F$795, 2,FALSE)), "")</f>
        <v>CCATCATTAG</v>
      </c>
      <c r="I37" t="str">
        <f ca="1">IF(LEN($E37)&gt;0, IF('Library Prep'!$G$12 = "CD", VLOOKUP($H37, Indices!$E$8:$F$795, 2, FALSE), LEFT(VLOOKUP('Library Prep'!$H30, OFFSET(Indices!$G$8:$I$103, 0, MATCH('Library Prep'!$G30, Indices!$G$6:$S$6, 0)-1), 2, FALSE), 7)), "")</f>
        <v>UDP0019</v>
      </c>
      <c r="J37" t="str">
        <f ca="1">IF(LEN($E37)&gt;0, IF('Library Prep'!$G$12 = "CD", IF(LEN(TRIM('Library Prep'!$D30))&gt;0, 'Library Prep'!$D30, ""), VLOOKUP($G37&amp;"-5", Indices!$E$8:$F$795, 2,FALSE)), "")</f>
        <v>GGTTGCCTCT</v>
      </c>
      <c r="K37" t="str">
        <f>IF(LEN($E37) &gt; 0, IF('Library Prep'!$G$12 &lt;&gt; "CD", IF(LEN(TRIM('Library Prep'!$C30)) &gt; 0, 'Library Prep'!$D30, ""), ""), "")</f>
        <v/>
      </c>
    </row>
    <row r="38" spans="1:11" x14ac:dyDescent="0.3">
      <c r="A38" t="str">
        <f>IF(LEN(TRIM('Library Prep'!$B31)) &gt; 0, TRIM('Library Prep'!$B31), "")</f>
        <v>117</v>
      </c>
      <c r="B38" s="24" t="str">
        <f>IF(AND(LEN(TRIM('Library Prep'!$C$2)) &gt; 0, LEN(TRIM('Library Prep'!$B31))&gt;0), 'Library Prep'!$B31 &amp; "-" &amp; 'Library Prep'!$C$2, "")</f>
        <v>117-MiniSeq_Run01</v>
      </c>
      <c r="C38" s="24" t="str">
        <f>IF(AND(LEN(TRIM('Library Prep'!$C$2)) &gt; 0, LEN(TRIM('Library Prep'!$B31)) &gt; 0), 'Library Prep'!$C$2, "")</f>
        <v>MiniSeq_Run01</v>
      </c>
      <c r="D38" s="24" t="str">
        <f>IF(AND(LEN(TRIM('Library Prep'!$C$2)) &gt; 0, LEN(TRIM('Library Prep'!$B31)) &gt; 0), 'Library Prep'!$A31, "")</f>
        <v>D03</v>
      </c>
      <c r="E38" t="str">
        <f>IF(LEN(TRIM('Library Prep'!$B31)) = 0, "", IF('Library Prep'!$G$12="CD", 'Library Prep'!H31, RIGHT('Library Prep'!G31, 1)))</f>
        <v>A</v>
      </c>
      <c r="F38" t="str">
        <f>IF(LEN($E38)&gt;0, IF('Library Prep'!$G$12 = "CD", VLOOKUP($E38, Indices!$G$8:$I$103, 2, FALSE), 'Library Prep'!$H31), "")</f>
        <v>D03</v>
      </c>
      <c r="G38" t="str">
        <f ca="1">IF(LEN($E38)&gt;0, IF('Library Prep'!$G$12 = "CD", VLOOKUP($F38, Indices!$E$8:$F$795, 2, FALSE), LEFT(VLOOKUP('Library Prep'!$H31, OFFSET(Indices!$G$8:$I$103, 0, MATCH('Library Prep'!$G31, Indices!$G$6:$S$6, 0)-1), 2, FALSE), 7)), "")</f>
        <v>UDP0020</v>
      </c>
      <c r="H38" t="str">
        <f ca="1">IF(LEN($E38)&gt;0, IF('Library Prep'!$G$12 = "CD", VLOOKUP($E38, Indices!$G$8:$I$103, 3, FALSE), VLOOKUP($G38&amp;"-7", Indices!$E$8:$F$795, 2,FALSE)), "")</f>
        <v>GATAGGCCGA</v>
      </c>
      <c r="I38" t="str">
        <f ca="1">IF(LEN($E38)&gt;0, IF('Library Prep'!$G$12 = "CD", VLOOKUP($H38, Indices!$E$8:$F$795, 2, FALSE), LEFT(VLOOKUP('Library Prep'!$H31, OFFSET(Indices!$G$8:$I$103, 0, MATCH('Library Prep'!$G31, Indices!$G$6:$S$6, 0)-1), 2, FALSE), 7)), "")</f>
        <v>UDP0020</v>
      </c>
      <c r="J38" t="str">
        <f ca="1">IF(LEN($E38)&gt;0, IF('Library Prep'!$G$12 = "CD", IF(LEN(TRIM('Library Prep'!$D31))&gt;0, 'Library Prep'!$D31, ""), VLOOKUP($G38&amp;"-5", Indices!$E$8:$F$795, 2,FALSE)), "")</f>
        <v>CGCACATGGC</v>
      </c>
      <c r="K38" t="str">
        <f>IF(LEN($E38) &gt; 0, IF('Library Prep'!$G$12 &lt;&gt; "CD", IF(LEN(TRIM('Library Prep'!$C31)) &gt; 0, 'Library Prep'!$D31, ""), ""), "")</f>
        <v/>
      </c>
    </row>
    <row r="39" spans="1:11" x14ac:dyDescent="0.3">
      <c r="A39" t="str">
        <f>IF(LEN(TRIM('Library Prep'!$B32)) &gt; 0, TRIM('Library Prep'!$B32), "")</f>
        <v>PMB0598845</v>
      </c>
      <c r="B39" s="24" t="str">
        <f>IF(AND(LEN(TRIM('Library Prep'!$C$2)) &gt; 0, LEN(TRIM('Library Prep'!$B32))&gt;0), 'Library Prep'!$B32 &amp; "-" &amp; 'Library Prep'!$C$2, "")</f>
        <v>PMB0598845-MiniSeq_Run01</v>
      </c>
      <c r="C39" s="24" t="str">
        <f>IF(AND(LEN(TRIM('Library Prep'!$C$2)) &gt; 0, LEN(TRIM('Library Prep'!$B32)) &gt; 0), 'Library Prep'!$C$2, "")</f>
        <v>MiniSeq_Run01</v>
      </c>
      <c r="D39" s="24" t="str">
        <f>IF(AND(LEN(TRIM('Library Prep'!$C$2)) &gt; 0, LEN(TRIM('Library Prep'!$B32)) &gt; 0), 'Library Prep'!$A32, "")</f>
        <v>E03</v>
      </c>
      <c r="E39" t="str">
        <f>IF(LEN(TRIM('Library Prep'!$B32)) = 0, "", IF('Library Prep'!$G$12="CD", 'Library Prep'!H32, RIGHT('Library Prep'!G32, 1)))</f>
        <v>A</v>
      </c>
      <c r="F39" t="str">
        <f>IF(LEN($E39)&gt;0, IF('Library Prep'!$G$12 = "CD", VLOOKUP($E39, Indices!$G$8:$I$103, 2, FALSE), 'Library Prep'!$H32), "")</f>
        <v>E03</v>
      </c>
      <c r="G39" t="str">
        <f ca="1">IF(LEN($E39)&gt;0, IF('Library Prep'!$G$12 = "CD", VLOOKUP($F39, Indices!$E$8:$F$795, 2, FALSE), LEFT(VLOOKUP('Library Prep'!$H32, OFFSET(Indices!$G$8:$I$103, 0, MATCH('Library Prep'!$G32, Indices!$G$6:$S$6, 0)-1), 2, FALSE), 7)), "")</f>
        <v>UDP0021</v>
      </c>
      <c r="H39" t="str">
        <f ca="1">IF(LEN($E39)&gt;0, IF('Library Prep'!$G$12 = "CD", VLOOKUP($E39, Indices!$G$8:$I$103, 3, FALSE), VLOOKUP($G39&amp;"-7", Indices!$E$8:$F$795, 2,FALSE)), "")</f>
        <v>ATGGTTGACT</v>
      </c>
      <c r="I39" t="str">
        <f ca="1">IF(LEN($E39)&gt;0, IF('Library Prep'!$G$12 = "CD", VLOOKUP($H39, Indices!$E$8:$F$795, 2, FALSE), LEFT(VLOOKUP('Library Prep'!$H32, OFFSET(Indices!$G$8:$I$103, 0, MATCH('Library Prep'!$G32, Indices!$G$6:$S$6, 0)-1), 2, FALSE), 7)), "")</f>
        <v>UDP0021</v>
      </c>
      <c r="J39" t="str">
        <f ca="1">IF(LEN($E39)&gt;0, IF('Library Prep'!$G$12 = "CD", IF(LEN(TRIM('Library Prep'!$D32))&gt;0, 'Library Prep'!$D32, ""), VLOOKUP($G39&amp;"-5", Indices!$E$8:$F$795, 2,FALSE)), "")</f>
        <v>GGCCTGTCCT</v>
      </c>
      <c r="K39" t="str">
        <f>IF(LEN($E39) &gt; 0, IF('Library Prep'!$G$12 &lt;&gt; "CD", IF(LEN(TRIM('Library Prep'!$C32)) &gt; 0, 'Library Prep'!$D32, ""), ""), "")</f>
        <v/>
      </c>
    </row>
    <row r="40" spans="1:11" x14ac:dyDescent="0.3">
      <c r="A40" t="str">
        <f>IF(LEN(TRIM('Library Prep'!$B33)) &gt; 0, TRIM('Library Prep'!$B33), "")</f>
        <v>105</v>
      </c>
      <c r="B40" s="24" t="str">
        <f>IF(AND(LEN(TRIM('Library Prep'!$C$2)) &gt; 0, LEN(TRIM('Library Prep'!$B33))&gt;0), 'Library Prep'!$B33 &amp; "-" &amp; 'Library Prep'!$C$2, "")</f>
        <v>105-MiniSeq_Run01</v>
      </c>
      <c r="C40" s="24" t="str">
        <f>IF(AND(LEN(TRIM('Library Prep'!$C$2)) &gt; 0, LEN(TRIM('Library Prep'!$B33)) &gt; 0), 'Library Prep'!$C$2, "")</f>
        <v>MiniSeq_Run01</v>
      </c>
      <c r="D40" s="24" t="str">
        <f>IF(AND(LEN(TRIM('Library Prep'!$C$2)) &gt; 0, LEN(TRIM('Library Prep'!$B33)) &gt; 0), 'Library Prep'!$A33, "")</f>
        <v>F03</v>
      </c>
      <c r="E40" t="str">
        <f>IF(LEN(TRIM('Library Prep'!$B33)) = 0, "", IF('Library Prep'!$G$12="CD", 'Library Prep'!H33, RIGHT('Library Prep'!G33, 1)))</f>
        <v>A</v>
      </c>
      <c r="F40" t="str">
        <f>IF(LEN($E40)&gt;0, IF('Library Prep'!$G$12 = "CD", VLOOKUP($E40, Indices!$G$8:$I$103, 2, FALSE), 'Library Prep'!$H33), "")</f>
        <v>F03</v>
      </c>
      <c r="G40" t="str">
        <f ca="1">IF(LEN($E40)&gt;0, IF('Library Prep'!$G$12 = "CD", VLOOKUP($F40, Indices!$E$8:$F$795, 2, FALSE), LEFT(VLOOKUP('Library Prep'!$H33, OFFSET(Indices!$G$8:$I$103, 0, MATCH('Library Prep'!$G33, Indices!$G$6:$S$6, 0)-1), 2, FALSE), 7)), "")</f>
        <v>UDP0022</v>
      </c>
      <c r="H40" t="str">
        <f ca="1">IF(LEN($E40)&gt;0, IF('Library Prep'!$G$12 = "CD", VLOOKUP($E40, Indices!$G$8:$I$103, 3, FALSE), VLOOKUP($G40&amp;"-7", Indices!$E$8:$F$795, 2,FALSE)), "")</f>
        <v>TATTGCGCTC</v>
      </c>
      <c r="I40" t="str">
        <f ca="1">IF(LEN($E40)&gt;0, IF('Library Prep'!$G$12 = "CD", VLOOKUP($H40, Indices!$E$8:$F$795, 2, FALSE), LEFT(VLOOKUP('Library Prep'!$H33, OFFSET(Indices!$G$8:$I$103, 0, MATCH('Library Prep'!$G33, Indices!$G$6:$S$6, 0)-1), 2, FALSE), 7)), "")</f>
        <v>UDP0022</v>
      </c>
      <c r="J40" t="str">
        <f ca="1">IF(LEN($E40)&gt;0, IF('Library Prep'!$G$12 = "CD", IF(LEN(TRIM('Library Prep'!$D33))&gt;0, 'Library Prep'!$D33, ""), VLOOKUP($G40&amp;"-5", Indices!$E$8:$F$795, 2,FALSE)), "")</f>
        <v>CTGTGTTAGG</v>
      </c>
      <c r="K40" t="str">
        <f>IF(LEN($E40) &gt; 0, IF('Library Prep'!$G$12 &lt;&gt; "CD", IF(LEN(TRIM('Library Prep'!$C33)) &gt; 0, 'Library Prep'!$D33, ""), ""), "")</f>
        <v/>
      </c>
    </row>
    <row r="41" spans="1:11" x14ac:dyDescent="0.3">
      <c r="A41" t="str">
        <f>IF(LEN(TRIM('Library Prep'!$B34)) &gt; 0, TRIM('Library Prep'!$B34), "")</f>
        <v>PMB0599519</v>
      </c>
      <c r="B41" s="24" t="str">
        <f>IF(AND(LEN(TRIM('Library Prep'!$C$2)) &gt; 0, LEN(TRIM('Library Prep'!$B34))&gt;0), 'Library Prep'!$B34 &amp; "-" &amp; 'Library Prep'!$C$2, "")</f>
        <v>PMB0599519-MiniSeq_Run01</v>
      </c>
      <c r="C41" s="24" t="str">
        <f>IF(AND(LEN(TRIM('Library Prep'!$C$2)) &gt; 0, LEN(TRIM('Library Prep'!$B34)) &gt; 0), 'Library Prep'!$C$2, "")</f>
        <v>MiniSeq_Run01</v>
      </c>
      <c r="D41" s="24" t="str">
        <f>IF(AND(LEN(TRIM('Library Prep'!$C$2)) &gt; 0, LEN(TRIM('Library Prep'!$B34)) &gt; 0), 'Library Prep'!$A34, "")</f>
        <v>G03</v>
      </c>
      <c r="E41" t="str">
        <f>IF(LEN(TRIM('Library Prep'!$B34)) = 0, "", IF('Library Prep'!$G$12="CD", 'Library Prep'!H34, RIGHT('Library Prep'!G34, 1)))</f>
        <v>A</v>
      </c>
      <c r="F41" t="str">
        <f>IF(LEN($E41)&gt;0, IF('Library Prep'!$G$12 = "CD", VLOOKUP($E41, Indices!$G$8:$I$103, 2, FALSE), 'Library Prep'!$H34), "")</f>
        <v>G03</v>
      </c>
      <c r="G41" t="str">
        <f ca="1">IF(LEN($E41)&gt;0, IF('Library Prep'!$G$12 = "CD", VLOOKUP($F41, Indices!$E$8:$F$795, 2, FALSE), LEFT(VLOOKUP('Library Prep'!$H34, OFFSET(Indices!$G$8:$I$103, 0, MATCH('Library Prep'!$G34, Indices!$G$6:$S$6, 0)-1), 2, FALSE), 7)), "")</f>
        <v>UDP0023</v>
      </c>
      <c r="H41" t="str">
        <f ca="1">IF(LEN($E41)&gt;0, IF('Library Prep'!$G$12 = "CD", VLOOKUP($E41, Indices!$G$8:$I$103, 3, FALSE), VLOOKUP($G41&amp;"-7", Indices!$E$8:$F$795, 2,FALSE)), "")</f>
        <v>ACGCCTTGTT</v>
      </c>
      <c r="I41" t="str">
        <f ca="1">IF(LEN($E41)&gt;0, IF('Library Prep'!$G$12 = "CD", VLOOKUP($H41, Indices!$E$8:$F$795, 2, FALSE), LEFT(VLOOKUP('Library Prep'!$H34, OFFSET(Indices!$G$8:$I$103, 0, MATCH('Library Prep'!$G34, Indices!$G$6:$S$6, 0)-1), 2, FALSE), 7)), "")</f>
        <v>UDP0023</v>
      </c>
      <c r="J41" t="str">
        <f ca="1">IF(LEN($E41)&gt;0, IF('Library Prep'!$G$12 = "CD", IF(LEN(TRIM('Library Prep'!$D34))&gt;0, 'Library Prep'!$D34, ""), VLOOKUP($G41&amp;"-5", Indices!$E$8:$F$795, 2,FALSE)), "")</f>
        <v>TAAGGAACGT</v>
      </c>
      <c r="K41" t="str">
        <f>IF(LEN($E41) &gt; 0, IF('Library Prep'!$G$12 &lt;&gt; "CD", IF(LEN(TRIM('Library Prep'!$C34)) &gt; 0, 'Library Prep'!$D34, ""), ""), "")</f>
        <v/>
      </c>
    </row>
    <row r="42" spans="1:11" x14ac:dyDescent="0.3">
      <c r="A42" t="str">
        <f>IF(LEN(TRIM('Library Prep'!$B35)) &gt; 0, TRIM('Library Prep'!$B35), "")</f>
        <v>9761</v>
      </c>
      <c r="B42" s="24" t="str">
        <f>IF(AND(LEN(TRIM('Library Prep'!$C$2)) &gt; 0, LEN(TRIM('Library Prep'!$B35))&gt;0), 'Library Prep'!$B35 &amp; "-" &amp; 'Library Prep'!$C$2, "")</f>
        <v>9761-MiniSeq_Run01</v>
      </c>
      <c r="C42" s="24" t="str">
        <f>IF(AND(LEN(TRIM('Library Prep'!$C$2)) &gt; 0, LEN(TRIM('Library Prep'!$B35)) &gt; 0), 'Library Prep'!$C$2, "")</f>
        <v>MiniSeq_Run01</v>
      </c>
      <c r="D42" s="24" t="str">
        <f>IF(AND(LEN(TRIM('Library Prep'!$C$2)) &gt; 0, LEN(TRIM('Library Prep'!$B35)) &gt; 0), 'Library Prep'!$A35, "")</f>
        <v>H03</v>
      </c>
      <c r="E42" t="str">
        <f>IF(LEN(TRIM('Library Prep'!$B35)) = 0, "", IF('Library Prep'!$G$12="CD", 'Library Prep'!H35, RIGHT('Library Prep'!G35, 1)))</f>
        <v>A</v>
      </c>
      <c r="F42" t="str">
        <f>IF(LEN($E42)&gt;0, IF('Library Prep'!$G$12 = "CD", VLOOKUP($E42, Indices!$G$8:$I$103, 2, FALSE), 'Library Prep'!$H35), "")</f>
        <v>H03</v>
      </c>
      <c r="G42" t="str">
        <f ca="1">IF(LEN($E42)&gt;0, IF('Library Prep'!$G$12 = "CD", VLOOKUP($F42, Indices!$E$8:$F$795, 2, FALSE), LEFT(VLOOKUP('Library Prep'!$H35, OFFSET(Indices!$G$8:$I$103, 0, MATCH('Library Prep'!$G35, Indices!$G$6:$S$6, 0)-1), 2, FALSE), 7)), "")</f>
        <v>UDP0024</v>
      </c>
      <c r="H42" t="str">
        <f ca="1">IF(LEN($E42)&gt;0, IF('Library Prep'!$G$12 = "CD", VLOOKUP($E42, Indices!$G$8:$I$103, 3, FALSE), VLOOKUP($G42&amp;"-7", Indices!$E$8:$F$795, 2,FALSE)), "")</f>
        <v>TTCTACATAC</v>
      </c>
      <c r="I42" t="str">
        <f ca="1">IF(LEN($E42)&gt;0, IF('Library Prep'!$G$12 = "CD", VLOOKUP($H42, Indices!$E$8:$F$795, 2, FALSE), LEFT(VLOOKUP('Library Prep'!$H35, OFFSET(Indices!$G$8:$I$103, 0, MATCH('Library Prep'!$G35, Indices!$G$6:$S$6, 0)-1), 2, FALSE), 7)), "")</f>
        <v>UDP0024</v>
      </c>
      <c r="J42" t="str">
        <f ca="1">IF(LEN($E42)&gt;0, IF('Library Prep'!$G$12 = "CD", IF(LEN(TRIM('Library Prep'!$D35))&gt;0, 'Library Prep'!$D35, ""), VLOOKUP($G42&amp;"-5", Indices!$E$8:$F$795, 2,FALSE)), "")</f>
        <v>CTAACTGTAA</v>
      </c>
      <c r="K42" t="str">
        <f>IF(LEN($E42) &gt; 0, IF('Library Prep'!$G$12 &lt;&gt; "CD", IF(LEN(TRIM('Library Prep'!$C35)) &gt; 0, 'Library Prep'!$D35, ""), ""), "")</f>
        <v/>
      </c>
    </row>
    <row r="43" spans="1:11" x14ac:dyDescent="0.3">
      <c r="A43" t="str">
        <f>IF(LEN(TRIM('Library Prep'!$B36)) &gt; 0, TRIM('Library Prep'!$B36), "")</f>
        <v>PMB601175</v>
      </c>
      <c r="B43" s="24" t="str">
        <f>IF(AND(LEN(TRIM('Library Prep'!$C$2)) &gt; 0, LEN(TRIM('Library Prep'!$B36))&gt;0), 'Library Prep'!$B36 &amp; "-" &amp; 'Library Prep'!$C$2, "")</f>
        <v>PMB601175-MiniSeq_Run01</v>
      </c>
      <c r="C43" s="24" t="str">
        <f>IF(AND(LEN(TRIM('Library Prep'!$C$2)) &gt; 0, LEN(TRIM('Library Prep'!$B36)) &gt; 0), 'Library Prep'!$C$2, "")</f>
        <v>MiniSeq_Run01</v>
      </c>
      <c r="D43" s="24" t="str">
        <f>IF(AND(LEN(TRIM('Library Prep'!$C$2)) &gt; 0, LEN(TRIM('Library Prep'!$B36)) &gt; 0), 'Library Prep'!$A36, "")</f>
        <v>A04</v>
      </c>
      <c r="E43" t="str">
        <f>IF(LEN(TRIM('Library Prep'!$B36)) = 0, "", IF('Library Prep'!$G$12="CD", 'Library Prep'!H36, RIGHT('Library Prep'!G36, 1)))</f>
        <v>A</v>
      </c>
      <c r="F43" t="str">
        <f>IF(LEN($E43)&gt;0, IF('Library Prep'!$G$12 = "CD", VLOOKUP($E43, Indices!$G$8:$I$103, 2, FALSE), 'Library Prep'!$H36), "")</f>
        <v>A04</v>
      </c>
      <c r="G43" t="str">
        <f ca="1">IF(LEN($E43)&gt;0, IF('Library Prep'!$G$12 = "CD", VLOOKUP($F43, Indices!$E$8:$F$795, 2, FALSE), LEFT(VLOOKUP('Library Prep'!$H36, OFFSET(Indices!$G$8:$I$103, 0, MATCH('Library Prep'!$G36, Indices!$G$6:$S$6, 0)-1), 2, FALSE), 7)), "")</f>
        <v>UDP0025</v>
      </c>
      <c r="H43" t="str">
        <f ca="1">IF(LEN($E43)&gt;0, IF('Library Prep'!$G$12 = "CD", VLOOKUP($E43, Indices!$G$8:$I$103, 3, FALSE), VLOOKUP($G43&amp;"-7", Indices!$E$8:$F$795, 2,FALSE)), "")</f>
        <v>AACCATAGAA</v>
      </c>
      <c r="I43" t="str">
        <f ca="1">IF(LEN($E43)&gt;0, IF('Library Prep'!$G$12 = "CD", VLOOKUP($H43, Indices!$E$8:$F$795, 2, FALSE), LEFT(VLOOKUP('Library Prep'!$H36, OFFSET(Indices!$G$8:$I$103, 0, MATCH('Library Prep'!$G36, Indices!$G$6:$S$6, 0)-1), 2, FALSE), 7)), "")</f>
        <v>UDP0025</v>
      </c>
      <c r="J43" t="str">
        <f ca="1">IF(LEN($E43)&gt;0, IF('Library Prep'!$G$12 = "CD", IF(LEN(TRIM('Library Prep'!$D36))&gt;0, 'Library Prep'!$D36, ""), VLOOKUP($G43&amp;"-5", Indices!$E$8:$F$795, 2,FALSE)), "")</f>
        <v>GGCGAGATGG</v>
      </c>
      <c r="K43" t="str">
        <f>IF(LEN($E43) &gt; 0, IF('Library Prep'!$G$12 &lt;&gt; "CD", IF(LEN(TRIM('Library Prep'!$C36)) &gt; 0, 'Library Prep'!$D36, ""), ""), "")</f>
        <v/>
      </c>
    </row>
    <row r="44" spans="1:11" x14ac:dyDescent="0.3">
      <c r="A44" t="str">
        <f>IF(LEN(TRIM('Library Prep'!$B37)) &gt; 0, TRIM('Library Prep'!$B37), "")</f>
        <v>PMB0601178</v>
      </c>
      <c r="B44" s="24" t="str">
        <f>IF(AND(LEN(TRIM('Library Prep'!$C$2)) &gt; 0, LEN(TRIM('Library Prep'!$B37))&gt;0), 'Library Prep'!$B37 &amp; "-" &amp; 'Library Prep'!$C$2, "")</f>
        <v>PMB0601178-MiniSeq_Run01</v>
      </c>
      <c r="C44" s="24" t="str">
        <f>IF(AND(LEN(TRIM('Library Prep'!$C$2)) &gt; 0, LEN(TRIM('Library Prep'!$B37)) &gt; 0), 'Library Prep'!$C$2, "")</f>
        <v>MiniSeq_Run01</v>
      </c>
      <c r="D44" s="24" t="str">
        <f>IF(AND(LEN(TRIM('Library Prep'!$C$2)) &gt; 0, LEN(TRIM('Library Prep'!$B37)) &gt; 0), 'Library Prep'!$A37, "")</f>
        <v>B04</v>
      </c>
      <c r="E44" t="str">
        <f>IF(LEN(TRIM('Library Prep'!$B37)) = 0, "", IF('Library Prep'!$G$12="CD", 'Library Prep'!H37, RIGHT('Library Prep'!G37, 1)))</f>
        <v>A</v>
      </c>
      <c r="F44" t="str">
        <f>IF(LEN($E44)&gt;0, IF('Library Prep'!$G$12 = "CD", VLOOKUP($E44, Indices!$G$8:$I$103, 2, FALSE), 'Library Prep'!$H37), "")</f>
        <v>B04</v>
      </c>
      <c r="G44" t="str">
        <f ca="1">IF(LEN($E44)&gt;0, IF('Library Prep'!$G$12 = "CD", VLOOKUP($F44, Indices!$E$8:$F$795, 2, FALSE), LEFT(VLOOKUP('Library Prep'!$H37, OFFSET(Indices!$G$8:$I$103, 0, MATCH('Library Prep'!$G37, Indices!$G$6:$S$6, 0)-1), 2, FALSE), 7)), "")</f>
        <v>UDP0026</v>
      </c>
      <c r="H44" t="str">
        <f ca="1">IF(LEN($E44)&gt;0, IF('Library Prep'!$G$12 = "CD", VLOOKUP($E44, Indices!$G$8:$I$103, 3, FALSE), VLOOKUP($G44&amp;"-7", Indices!$E$8:$F$795, 2,FALSE)), "")</f>
        <v>GGTTGCGAGG</v>
      </c>
      <c r="I44" t="str">
        <f ca="1">IF(LEN($E44)&gt;0, IF('Library Prep'!$G$12 = "CD", VLOOKUP($H44, Indices!$E$8:$F$795, 2, FALSE), LEFT(VLOOKUP('Library Prep'!$H37, OFFSET(Indices!$G$8:$I$103, 0, MATCH('Library Prep'!$G37, Indices!$G$6:$S$6, 0)-1), 2, FALSE), 7)), "")</f>
        <v>UDP0026</v>
      </c>
      <c r="J44" t="str">
        <f ca="1">IF(LEN($E44)&gt;0, IF('Library Prep'!$G$12 = "CD", IF(LEN(TRIM('Library Prep'!$D37))&gt;0, 'Library Prep'!$D37, ""), VLOOKUP($G44&amp;"-5", Indices!$E$8:$F$795, 2,FALSE)), "")</f>
        <v>AATAGAGCAA</v>
      </c>
      <c r="K44" t="str">
        <f>IF(LEN($E44) &gt; 0, IF('Library Prep'!$G$12 &lt;&gt; "CD", IF(LEN(TRIM('Library Prep'!$C37)) &gt; 0, 'Library Prep'!$D37, ""), ""), "")</f>
        <v/>
      </c>
    </row>
    <row r="45" spans="1:11" x14ac:dyDescent="0.3">
      <c r="A45" t="str">
        <f>IF(LEN(TRIM('Library Prep'!$B38)) &gt; 0, TRIM('Library Prep'!$B38), "")</f>
        <v>9760</v>
      </c>
      <c r="B45" s="24" t="str">
        <f>IF(AND(LEN(TRIM('Library Prep'!$C$2)) &gt; 0, LEN(TRIM('Library Prep'!$B38))&gt;0), 'Library Prep'!$B38 &amp; "-" &amp; 'Library Prep'!$C$2, "")</f>
        <v>9760-MiniSeq_Run01</v>
      </c>
      <c r="C45" s="24" t="str">
        <f>IF(AND(LEN(TRIM('Library Prep'!$C$2)) &gt; 0, LEN(TRIM('Library Prep'!$B38)) &gt; 0), 'Library Prep'!$C$2, "")</f>
        <v>MiniSeq_Run01</v>
      </c>
      <c r="D45" s="24" t="str">
        <f>IF(AND(LEN(TRIM('Library Prep'!$C$2)) &gt; 0, LEN(TRIM('Library Prep'!$B38)) &gt; 0), 'Library Prep'!$A38, "")</f>
        <v>C04</v>
      </c>
      <c r="E45" t="str">
        <f>IF(LEN(TRIM('Library Prep'!$B38)) = 0, "", IF('Library Prep'!$G$12="CD", 'Library Prep'!H38, RIGHT('Library Prep'!G38, 1)))</f>
        <v>A</v>
      </c>
      <c r="F45" t="str">
        <f>IF(LEN($E45)&gt;0, IF('Library Prep'!$G$12 = "CD", VLOOKUP($E45, Indices!$G$8:$I$103, 2, FALSE), 'Library Prep'!$H38), "")</f>
        <v>C04</v>
      </c>
      <c r="G45" t="str">
        <f ca="1">IF(LEN($E45)&gt;0, IF('Library Prep'!$G$12 = "CD", VLOOKUP($F45, Indices!$E$8:$F$795, 2, FALSE), LEFT(VLOOKUP('Library Prep'!$H38, OFFSET(Indices!$G$8:$I$103, 0, MATCH('Library Prep'!$G38, Indices!$G$6:$S$6, 0)-1), 2, FALSE), 7)), "")</f>
        <v>UDP0027</v>
      </c>
      <c r="H45" t="str">
        <f ca="1">IF(LEN($E45)&gt;0, IF('Library Prep'!$G$12 = "CD", VLOOKUP($E45, Indices!$G$8:$I$103, 3, FALSE), VLOOKUP($G45&amp;"-7", Indices!$E$8:$F$795, 2,FALSE)), "")</f>
        <v>TAAGCATCCA</v>
      </c>
      <c r="I45" t="str">
        <f ca="1">IF(LEN($E45)&gt;0, IF('Library Prep'!$G$12 = "CD", VLOOKUP($H45, Indices!$E$8:$F$795, 2, FALSE), LEFT(VLOOKUP('Library Prep'!$H38, OFFSET(Indices!$G$8:$I$103, 0, MATCH('Library Prep'!$G38, Indices!$G$6:$S$6, 0)-1), 2, FALSE), 7)), "")</f>
        <v>UDP0027</v>
      </c>
      <c r="J45" t="str">
        <f ca="1">IF(LEN($E45)&gt;0, IF('Library Prep'!$G$12 = "CD", IF(LEN(TRIM('Library Prep'!$D38))&gt;0, 'Library Prep'!$D38, ""), VLOOKUP($G45&amp;"-5", Indices!$E$8:$F$795, 2,FALSE)), "")</f>
        <v>TCAATCCATT</v>
      </c>
      <c r="K45" t="str">
        <f>IF(LEN($E45) &gt; 0, IF('Library Prep'!$G$12 &lt;&gt; "CD", IF(LEN(TRIM('Library Prep'!$C38)) &gt; 0, 'Library Prep'!$D38, ""), ""), "")</f>
        <v/>
      </c>
    </row>
    <row r="46" spans="1:11" x14ac:dyDescent="0.3">
      <c r="A46" t="str">
        <f>IF(LEN(TRIM('Library Prep'!$B39)) &gt; 0, TRIM('Library Prep'!$B39), "")</f>
        <v>PMB0600984</v>
      </c>
      <c r="B46" s="24" t="str">
        <f>IF(AND(LEN(TRIM('Library Prep'!$C$2)) &gt; 0, LEN(TRIM('Library Prep'!$B39))&gt;0), 'Library Prep'!$B39 &amp; "-" &amp; 'Library Prep'!$C$2, "")</f>
        <v>PMB0600984-MiniSeq_Run01</v>
      </c>
      <c r="C46" s="24" t="str">
        <f>IF(AND(LEN(TRIM('Library Prep'!$C$2)) &gt; 0, LEN(TRIM('Library Prep'!$B39)) &gt; 0), 'Library Prep'!$C$2, "")</f>
        <v>MiniSeq_Run01</v>
      </c>
      <c r="D46" s="24" t="str">
        <f>IF(AND(LEN(TRIM('Library Prep'!$C$2)) &gt; 0, LEN(TRIM('Library Prep'!$B39)) &gt; 0), 'Library Prep'!$A39, "")</f>
        <v>D04</v>
      </c>
      <c r="E46" t="str">
        <f>IF(LEN(TRIM('Library Prep'!$B39)) = 0, "", IF('Library Prep'!$G$12="CD", 'Library Prep'!H39, RIGHT('Library Prep'!G39, 1)))</f>
        <v>A</v>
      </c>
      <c r="F46" t="str">
        <f>IF(LEN($E46)&gt;0, IF('Library Prep'!$G$12 = "CD", VLOOKUP($E46, Indices!$G$8:$I$103, 2, FALSE), 'Library Prep'!$H39), "")</f>
        <v>D04</v>
      </c>
      <c r="G46" t="str">
        <f ca="1">IF(LEN($E46)&gt;0, IF('Library Prep'!$G$12 = "CD", VLOOKUP($F46, Indices!$E$8:$F$795, 2, FALSE), LEFT(VLOOKUP('Library Prep'!$H39, OFFSET(Indices!$G$8:$I$103, 0, MATCH('Library Prep'!$G39, Indices!$G$6:$S$6, 0)-1), 2, FALSE), 7)), "")</f>
        <v>UDP0028</v>
      </c>
      <c r="H46" t="str">
        <f ca="1">IF(LEN($E46)&gt;0, IF('Library Prep'!$G$12 = "CD", VLOOKUP($E46, Indices!$G$8:$I$103, 3, FALSE), VLOOKUP($G46&amp;"-7", Indices!$E$8:$F$795, 2,FALSE)), "")</f>
        <v>ACCACGACAT</v>
      </c>
      <c r="I46" t="str">
        <f ca="1">IF(LEN($E46)&gt;0, IF('Library Prep'!$G$12 = "CD", VLOOKUP($H46, Indices!$E$8:$F$795, 2, FALSE), LEFT(VLOOKUP('Library Prep'!$H39, OFFSET(Indices!$G$8:$I$103, 0, MATCH('Library Prep'!$G39, Indices!$G$6:$S$6, 0)-1), 2, FALSE), 7)), "")</f>
        <v>UDP0028</v>
      </c>
      <c r="J46" t="str">
        <f ca="1">IF(LEN($E46)&gt;0, IF('Library Prep'!$G$12 = "CD", IF(LEN(TRIM('Library Prep'!$D39))&gt;0, 'Library Prep'!$D39, ""), VLOOKUP($G46&amp;"-5", Indices!$E$8:$F$795, 2,FALSE)), "")</f>
        <v>TCGTATGCGG</v>
      </c>
      <c r="K46" t="str">
        <f>IF(LEN($E46) &gt; 0, IF('Library Prep'!$G$12 &lt;&gt; "CD", IF(LEN(TRIM('Library Prep'!$C39)) &gt; 0, 'Library Prep'!$D39, ""), ""), "")</f>
        <v/>
      </c>
    </row>
    <row r="47" spans="1:11" x14ac:dyDescent="0.3">
      <c r="A47" t="str">
        <f>IF(LEN(TRIM('Library Prep'!$B40)) &gt; 0, TRIM('Library Prep'!$B40), "")</f>
        <v>PMB0597691</v>
      </c>
      <c r="B47" s="24" t="str">
        <f>IF(AND(LEN(TRIM('Library Prep'!$C$2)) &gt; 0, LEN(TRIM('Library Prep'!$B40))&gt;0), 'Library Prep'!$B40 &amp; "-" &amp; 'Library Prep'!$C$2, "")</f>
        <v>PMB0597691-MiniSeq_Run01</v>
      </c>
      <c r="C47" s="24" t="str">
        <f>IF(AND(LEN(TRIM('Library Prep'!$C$2)) &gt; 0, LEN(TRIM('Library Prep'!$B40)) &gt; 0), 'Library Prep'!$C$2, "")</f>
        <v>MiniSeq_Run01</v>
      </c>
      <c r="D47" s="24" t="str">
        <f>IF(AND(LEN(TRIM('Library Prep'!$C$2)) &gt; 0, LEN(TRIM('Library Prep'!$B40)) &gt; 0), 'Library Prep'!$A40, "")</f>
        <v>E04</v>
      </c>
      <c r="E47" t="str">
        <f>IF(LEN(TRIM('Library Prep'!$B40)) = 0, "", IF('Library Prep'!$G$12="CD", 'Library Prep'!H40, RIGHT('Library Prep'!G40, 1)))</f>
        <v>A</v>
      </c>
      <c r="F47" t="str">
        <f>IF(LEN($E47)&gt;0, IF('Library Prep'!$G$12 = "CD", VLOOKUP($E47, Indices!$G$8:$I$103, 2, FALSE), 'Library Prep'!$H40), "")</f>
        <v>E04</v>
      </c>
      <c r="G47" t="str">
        <f ca="1">IF(LEN($E47)&gt;0, IF('Library Prep'!$G$12 = "CD", VLOOKUP($F47, Indices!$E$8:$F$795, 2, FALSE), LEFT(VLOOKUP('Library Prep'!$H40, OFFSET(Indices!$G$8:$I$103, 0, MATCH('Library Prep'!$G40, Indices!$G$6:$S$6, 0)-1), 2, FALSE), 7)), "")</f>
        <v>UDP0029</v>
      </c>
      <c r="H47" t="str">
        <f ca="1">IF(LEN($E47)&gt;0, IF('Library Prep'!$G$12 = "CD", VLOOKUP($E47, Indices!$G$8:$I$103, 3, FALSE), VLOOKUP($G47&amp;"-7", Indices!$E$8:$F$795, 2,FALSE)), "")</f>
        <v>GCCGCACTCT</v>
      </c>
      <c r="I47" t="str">
        <f ca="1">IF(LEN($E47)&gt;0, IF('Library Prep'!$G$12 = "CD", VLOOKUP($H47, Indices!$E$8:$F$795, 2, FALSE), LEFT(VLOOKUP('Library Prep'!$H40, OFFSET(Indices!$G$8:$I$103, 0, MATCH('Library Prep'!$G40, Indices!$G$6:$S$6, 0)-1), 2, FALSE), 7)), "")</f>
        <v>UDP0029</v>
      </c>
      <c r="J47" t="str">
        <f ca="1">IF(LEN($E47)&gt;0, IF('Library Prep'!$G$12 = "CD", IF(LEN(TRIM('Library Prep'!$D40))&gt;0, 'Library Prep'!$D40, ""), VLOOKUP($G47&amp;"-5", Indices!$E$8:$F$795, 2,FALSE)), "")</f>
        <v>TCCGACCTCG</v>
      </c>
      <c r="K47" t="str">
        <f>IF(LEN($E47) &gt; 0, IF('Library Prep'!$G$12 &lt;&gt; "CD", IF(LEN(TRIM('Library Prep'!$C40)) &gt; 0, 'Library Prep'!$D40, ""), ""), "")</f>
        <v/>
      </c>
    </row>
    <row r="48" spans="1:11" x14ac:dyDescent="0.3">
      <c r="A48" t="str">
        <f>IF(LEN(TRIM('Library Prep'!$B41)) &gt; 0, TRIM('Library Prep'!$B41), "")</f>
        <v>WasteWater1</v>
      </c>
      <c r="B48" s="24" t="str">
        <f>IF(AND(LEN(TRIM('Library Prep'!$C$2)) &gt; 0, LEN(TRIM('Library Prep'!$B41))&gt;0), 'Library Prep'!$B41 &amp; "-" &amp; 'Library Prep'!$C$2, "")</f>
        <v>WasteWater1-MiniSeq_Run01</v>
      </c>
      <c r="C48" s="24" t="str">
        <f>IF(AND(LEN(TRIM('Library Prep'!$C$2)) &gt; 0, LEN(TRIM('Library Prep'!$B41)) &gt; 0), 'Library Prep'!$C$2, "")</f>
        <v>MiniSeq_Run01</v>
      </c>
      <c r="D48" s="24" t="str">
        <f>IF(AND(LEN(TRIM('Library Prep'!$C$2)) &gt; 0, LEN(TRIM('Library Prep'!$B41)) &gt; 0), 'Library Prep'!$A41, "")</f>
        <v>F04</v>
      </c>
      <c r="E48" t="str">
        <f>IF(LEN(TRIM('Library Prep'!$B41)) = 0, "", IF('Library Prep'!$G$12="CD", 'Library Prep'!H41, RIGHT('Library Prep'!G41, 1)))</f>
        <v>A</v>
      </c>
      <c r="F48" t="str">
        <f>IF(LEN($E48)&gt;0, IF('Library Prep'!$G$12 = "CD", VLOOKUP($E48, Indices!$G$8:$I$103, 2, FALSE), 'Library Prep'!$H41), "")</f>
        <v>F04</v>
      </c>
      <c r="G48" t="str">
        <f ca="1">IF(LEN($E48)&gt;0, IF('Library Prep'!$G$12 = "CD", VLOOKUP($F48, Indices!$E$8:$F$795, 2, FALSE), LEFT(VLOOKUP('Library Prep'!$H41, OFFSET(Indices!$G$8:$I$103, 0, MATCH('Library Prep'!$G41, Indices!$G$6:$S$6, 0)-1), 2, FALSE), 7)), "")</f>
        <v>UDP0030</v>
      </c>
      <c r="H48" t="str">
        <f ca="1">IF(LEN($E48)&gt;0, IF('Library Prep'!$G$12 = "CD", VLOOKUP($E48, Indices!$G$8:$I$103, 3, FALSE), VLOOKUP($G48&amp;"-7", Indices!$E$8:$F$795, 2,FALSE)), "")</f>
        <v>CCACCAGGCA</v>
      </c>
      <c r="I48" t="str">
        <f ca="1">IF(LEN($E48)&gt;0, IF('Library Prep'!$G$12 = "CD", VLOOKUP($H48, Indices!$E$8:$F$795, 2, FALSE), LEFT(VLOOKUP('Library Prep'!$H41, OFFSET(Indices!$G$8:$I$103, 0, MATCH('Library Prep'!$G41, Indices!$G$6:$S$6, 0)-1), 2, FALSE), 7)), "")</f>
        <v>UDP0030</v>
      </c>
      <c r="J48" t="str">
        <f ca="1">IF(LEN($E48)&gt;0, IF('Library Prep'!$G$12 = "CD", IF(LEN(TRIM('Library Prep'!$D41))&gt;0, 'Library Prep'!$D41, ""), VLOOKUP($G48&amp;"-5", Indices!$E$8:$F$795, 2,FALSE)), "")</f>
        <v>CTTATGGAAT</v>
      </c>
      <c r="K48" t="str">
        <f>IF(LEN($E48) &gt; 0, IF('Library Prep'!$G$12 &lt;&gt; "CD", IF(LEN(TRIM('Library Prep'!$C41)) &gt; 0, 'Library Prep'!$D41, ""), ""), "")</f>
        <v/>
      </c>
    </row>
    <row r="49" spans="1:11" x14ac:dyDescent="0.3">
      <c r="A49" t="str">
        <f>IF(LEN(TRIM('Library Prep'!$B42)) &gt; 0, TRIM('Library Prep'!$B42), "")</f>
        <v>WasteWater2</v>
      </c>
      <c r="B49" s="24" t="str">
        <f>IF(AND(LEN(TRIM('Library Prep'!$C$2)) &gt; 0, LEN(TRIM('Library Prep'!$B42))&gt;0), 'Library Prep'!$B42 &amp; "-" &amp; 'Library Prep'!$C$2, "")</f>
        <v>WasteWater2-MiniSeq_Run01</v>
      </c>
      <c r="C49" s="24" t="str">
        <f>IF(AND(LEN(TRIM('Library Prep'!$C$2)) &gt; 0, LEN(TRIM('Library Prep'!$B42)) &gt; 0), 'Library Prep'!$C$2, "")</f>
        <v>MiniSeq_Run01</v>
      </c>
      <c r="D49" s="24" t="str">
        <f>IF(AND(LEN(TRIM('Library Prep'!$C$2)) &gt; 0, LEN(TRIM('Library Prep'!$B42)) &gt; 0), 'Library Prep'!$A42, "")</f>
        <v>G04</v>
      </c>
      <c r="E49" t="str">
        <f>IF(LEN(TRIM('Library Prep'!$B42)) = 0, "", IF('Library Prep'!$G$12="CD", 'Library Prep'!H42, RIGHT('Library Prep'!G42, 1)))</f>
        <v>A</v>
      </c>
      <c r="F49" t="str">
        <f>IF(LEN($E49)&gt;0, IF('Library Prep'!$G$12 = "CD", VLOOKUP($E49, Indices!$G$8:$I$103, 2, FALSE), 'Library Prep'!$H42), "")</f>
        <v>G04</v>
      </c>
      <c r="G49" t="str">
        <f ca="1">IF(LEN($E49)&gt;0, IF('Library Prep'!$G$12 = "CD", VLOOKUP($F49, Indices!$E$8:$F$795, 2, FALSE), LEFT(VLOOKUP('Library Prep'!$H42, OFFSET(Indices!$G$8:$I$103, 0, MATCH('Library Prep'!$G42, Indices!$G$6:$S$6, 0)-1), 2, FALSE), 7)), "")</f>
        <v>UDP0031</v>
      </c>
      <c r="H49" t="str">
        <f ca="1">IF(LEN($E49)&gt;0, IF('Library Prep'!$G$12 = "CD", VLOOKUP($E49, Indices!$G$8:$I$103, 3, FALSE), VLOOKUP($G49&amp;"-7", Indices!$E$8:$F$795, 2,FALSE)), "")</f>
        <v>GTGACACGCA</v>
      </c>
      <c r="I49" t="str">
        <f ca="1">IF(LEN($E49)&gt;0, IF('Library Prep'!$G$12 = "CD", VLOOKUP($H49, Indices!$E$8:$F$795, 2, FALSE), LEFT(VLOOKUP('Library Prep'!$H42, OFFSET(Indices!$G$8:$I$103, 0, MATCH('Library Prep'!$G42, Indices!$G$6:$S$6, 0)-1), 2, FALSE), 7)), "")</f>
        <v>UDP0031</v>
      </c>
      <c r="J49" t="str">
        <f ca="1">IF(LEN($E49)&gt;0, IF('Library Prep'!$G$12 = "CD", IF(LEN(TRIM('Library Prep'!$D42))&gt;0, 'Library Prep'!$D42, ""), VLOOKUP($G49&amp;"-5", Indices!$E$8:$F$795, 2,FALSE)), "")</f>
        <v>GCTTACGGAC</v>
      </c>
      <c r="K49" t="str">
        <f>IF(LEN($E49) &gt; 0, IF('Library Prep'!$G$12 &lt;&gt; "CD", IF(LEN(TRIM('Library Prep'!$C42)) &gt; 0, 'Library Prep'!$D42, ""), ""), "")</f>
        <v/>
      </c>
    </row>
    <row r="50" spans="1:11" x14ac:dyDescent="0.3">
      <c r="A50" t="str">
        <f>IF(LEN(TRIM('Library Prep'!$B43)) &gt; 0, TRIM('Library Prep'!$B43), "")</f>
        <v>WasteWater4</v>
      </c>
      <c r="B50" s="24" t="str">
        <f>IF(AND(LEN(TRIM('Library Prep'!$C$2)) &gt; 0, LEN(TRIM('Library Prep'!$B43))&gt;0), 'Library Prep'!$B43 &amp; "-" &amp; 'Library Prep'!$C$2, "")</f>
        <v>WasteWater4-MiniSeq_Run01</v>
      </c>
      <c r="C50" s="24" t="str">
        <f>IF(AND(LEN(TRIM('Library Prep'!$C$2)) &gt; 0, LEN(TRIM('Library Prep'!$B43)) &gt; 0), 'Library Prep'!$C$2, "")</f>
        <v>MiniSeq_Run01</v>
      </c>
      <c r="D50" s="24" t="str">
        <f>IF(AND(LEN(TRIM('Library Prep'!$C$2)) &gt; 0, LEN(TRIM('Library Prep'!$B43)) &gt; 0), 'Library Prep'!$A43, "")</f>
        <v>H04</v>
      </c>
      <c r="E50" t="str">
        <f>IF(LEN(TRIM('Library Prep'!$B43)) = 0, "", IF('Library Prep'!$G$12="CD", 'Library Prep'!H43, RIGHT('Library Prep'!G43, 1)))</f>
        <v>A</v>
      </c>
      <c r="F50" t="str">
        <f>IF(LEN($E50)&gt;0, IF('Library Prep'!$G$12 = "CD", VLOOKUP($E50, Indices!$G$8:$I$103, 2, FALSE), 'Library Prep'!$H43), "")</f>
        <v>H04</v>
      </c>
      <c r="G50" t="str">
        <f ca="1">IF(LEN($E50)&gt;0, IF('Library Prep'!$G$12 = "CD", VLOOKUP($F50, Indices!$E$8:$F$795, 2, FALSE), LEFT(VLOOKUP('Library Prep'!$H43, OFFSET(Indices!$G$8:$I$103, 0, MATCH('Library Prep'!$G43, Indices!$G$6:$S$6, 0)-1), 2, FALSE), 7)), "")</f>
        <v>UDP0032</v>
      </c>
      <c r="H50" t="str">
        <f ca="1">IF(LEN($E50)&gt;0, IF('Library Prep'!$G$12 = "CD", VLOOKUP($E50, Indices!$G$8:$I$103, 3, FALSE), VLOOKUP($G50&amp;"-7", Indices!$E$8:$F$795, 2,FALSE)), "")</f>
        <v>ACAGTGTATG</v>
      </c>
      <c r="I50" t="str">
        <f ca="1">IF(LEN($E50)&gt;0, IF('Library Prep'!$G$12 = "CD", VLOOKUP($H50, Indices!$E$8:$F$795, 2, FALSE), LEFT(VLOOKUP('Library Prep'!$H43, OFFSET(Indices!$G$8:$I$103, 0, MATCH('Library Prep'!$G43, Indices!$G$6:$S$6, 0)-1), 2, FALSE), 7)), "")</f>
        <v>UDP0032</v>
      </c>
      <c r="J50" t="str">
        <f ca="1">IF(LEN($E50)&gt;0, IF('Library Prep'!$G$12 = "CD", IF(LEN(TRIM('Library Prep'!$D43))&gt;0, 'Library Prep'!$D43, ""), VLOOKUP($G50&amp;"-5", Indices!$E$8:$F$795, 2,FALSE)), "")</f>
        <v>GAACATACGG</v>
      </c>
      <c r="K50" t="str">
        <f>IF(LEN($E50) &gt; 0, IF('Library Prep'!$G$12 &lt;&gt; "CD", IF(LEN(TRIM('Library Prep'!$C43)) &gt; 0, 'Library Prep'!$D43, ""), ""), "")</f>
        <v/>
      </c>
    </row>
    <row r="51" spans="1:11" x14ac:dyDescent="0.3">
      <c r="A51" t="str">
        <f>IF(LEN(TRIM('Library Prep'!$B44)) &gt; 0, TRIM('Library Prep'!$B44), "")</f>
        <v/>
      </c>
      <c r="B51" s="24" t="str">
        <f>IF(AND(LEN(TRIM('Library Prep'!$C$2)) &gt; 0, LEN(TRIM('Library Prep'!$B44))&gt;0), 'Library Prep'!$B44 &amp; "-" &amp; 'Library Prep'!$C$2, "")</f>
        <v/>
      </c>
      <c r="C51" s="24" t="str">
        <f>IF(AND(LEN(TRIM('Library Prep'!$C$2)) &gt; 0, LEN(TRIM('Library Prep'!$B44)) &gt; 0), 'Library Prep'!$C$2, "")</f>
        <v/>
      </c>
      <c r="D51" s="24" t="str">
        <f>IF(AND(LEN(TRIM('Library Prep'!$C$2)) &gt; 0, LEN(TRIM('Library Prep'!$B44)) &gt; 0), 'Library Prep'!$A44, "")</f>
        <v/>
      </c>
      <c r="E51" t="str">
        <f>IF(LEN(TRIM('Library Prep'!$B44)) = 0, "", IF('Library Prep'!$G$12="CD", 'Library Prep'!H44, RIGHT('Library Prep'!G44, 1)))</f>
        <v/>
      </c>
      <c r="F51" t="str">
        <f>IF(LEN($E51)&gt;0, IF('Library Prep'!$G$12 = "CD", VLOOKUP($E51, Indices!$G$8:$I$103, 2, FALSE), 'Library Prep'!$H44), "")</f>
        <v/>
      </c>
      <c r="G51" t="str">
        <f ca="1">IF(LEN($E51)&gt;0, IF('Library Prep'!$G$12 = "CD", VLOOKUP($F51, Indices!$E$8:$F$795, 2, FALSE), LEFT(VLOOKUP('Library Prep'!$H44, OFFSET(Indices!$G$8:$I$103, 0, MATCH('Library Prep'!$G44, Indices!$G$6:$S$6, 0)-1), 2, FALSE), 7)), "")</f>
        <v/>
      </c>
      <c r="H51" t="str">
        <f>IF(LEN($E51)&gt;0, IF('Library Prep'!$G$12 = "CD", VLOOKUP($E51, Indices!$G$8:$I$103, 3, FALSE), VLOOKUP($G51&amp;"-7", Indices!$E$8:$F$795, 2,FALSE)), "")</f>
        <v/>
      </c>
      <c r="I51" t="str">
        <f ca="1">IF(LEN($E51)&gt;0, IF('Library Prep'!$G$12 = "CD", VLOOKUP($H51, Indices!$E$8:$F$795, 2, FALSE), LEFT(VLOOKUP('Library Prep'!$H44, OFFSET(Indices!$G$8:$I$103, 0, MATCH('Library Prep'!$G44, Indices!$G$6:$S$6, 0)-1), 2, FALSE), 7)), "")</f>
        <v/>
      </c>
      <c r="J51" t="str">
        <f>IF(LEN($E51)&gt;0, IF('Library Prep'!$G$12 = "CD", IF(LEN(TRIM('Library Prep'!$D44))&gt;0, 'Library Prep'!$D44, ""), VLOOKUP($G51&amp;"-5", Indices!$E$8:$F$795, 2,FALSE)), "")</f>
        <v/>
      </c>
      <c r="K51" t="str">
        <f>IF(LEN($E51) &gt; 0, IF('Library Prep'!$G$12 &lt;&gt; "CD", IF(LEN(TRIM('Library Prep'!$C44)) &gt; 0, 'Library Prep'!$D44, ""), ""), "")</f>
        <v/>
      </c>
    </row>
    <row r="52" spans="1:11" x14ac:dyDescent="0.3">
      <c r="A52" t="str">
        <f>IF(LEN(TRIM('Library Prep'!$B45)) &gt; 0, TRIM('Library Prep'!$B45), "")</f>
        <v/>
      </c>
      <c r="B52" s="24" t="str">
        <f>IF(AND(LEN(TRIM('Library Prep'!$C$2)) &gt; 0, LEN(TRIM('Library Prep'!$B45))&gt;0), 'Library Prep'!$B45 &amp; "-" &amp; 'Library Prep'!$C$2, "")</f>
        <v/>
      </c>
      <c r="C52" s="24" t="str">
        <f>IF(AND(LEN(TRIM('Library Prep'!$C$2)) &gt; 0, LEN(TRIM('Library Prep'!$B45)) &gt; 0), 'Library Prep'!$C$2, "")</f>
        <v/>
      </c>
      <c r="D52" s="24" t="str">
        <f>IF(AND(LEN(TRIM('Library Prep'!$C$2)) &gt; 0, LEN(TRIM('Library Prep'!$B45)) &gt; 0), 'Library Prep'!$A45, "")</f>
        <v/>
      </c>
      <c r="E52" t="str">
        <f>IF(LEN(TRIM('Library Prep'!$B45)) = 0, "", IF('Library Prep'!$G$12="CD", 'Library Prep'!H45, RIGHT('Library Prep'!G45, 1)))</f>
        <v/>
      </c>
      <c r="F52" t="str">
        <f>IF(LEN($E52)&gt;0, IF('Library Prep'!$G$12 = "CD", VLOOKUP($E52, Indices!$G$8:$I$103, 2, FALSE), 'Library Prep'!$H45), "")</f>
        <v/>
      </c>
      <c r="G52" t="str">
        <f ca="1">IF(LEN($E52)&gt;0, IF('Library Prep'!$G$12 = "CD", VLOOKUP($F52, Indices!$E$8:$F$795, 2, FALSE), LEFT(VLOOKUP('Library Prep'!$H45, OFFSET(Indices!$G$8:$I$103, 0, MATCH('Library Prep'!$G45, Indices!$G$6:$S$6, 0)-1), 2, FALSE), 7)), "")</f>
        <v/>
      </c>
      <c r="H52" t="str">
        <f>IF(LEN($E52)&gt;0, IF('Library Prep'!$G$12 = "CD", VLOOKUP($E52, Indices!$G$8:$I$103, 3, FALSE), VLOOKUP($G52&amp;"-7", Indices!$E$8:$F$795, 2,FALSE)), "")</f>
        <v/>
      </c>
      <c r="I52" t="str">
        <f ca="1">IF(LEN($E52)&gt;0, IF('Library Prep'!$G$12 = "CD", VLOOKUP($H52, Indices!$E$8:$F$795, 2, FALSE), LEFT(VLOOKUP('Library Prep'!$H45, OFFSET(Indices!$G$8:$I$103, 0, MATCH('Library Prep'!$G45, Indices!$G$6:$S$6, 0)-1), 2, FALSE), 7)), "")</f>
        <v/>
      </c>
      <c r="J52" t="str">
        <f>IF(LEN($E52)&gt;0, IF('Library Prep'!$G$12 = "CD", IF(LEN(TRIM('Library Prep'!$D45))&gt;0, 'Library Prep'!$D45, ""), VLOOKUP($G52&amp;"-5", Indices!$E$8:$F$795, 2,FALSE)), "")</f>
        <v/>
      </c>
      <c r="K52" t="str">
        <f>IF(LEN($E52) &gt; 0, IF('Library Prep'!$G$12 &lt;&gt; "CD", IF(LEN(TRIM('Library Prep'!$C45)) &gt; 0, 'Library Prep'!$D45, ""), ""), "")</f>
        <v/>
      </c>
    </row>
    <row r="53" spans="1:11" x14ac:dyDescent="0.3">
      <c r="A53" t="str">
        <f>IF(LEN(TRIM('Library Prep'!$B46)) &gt; 0, TRIM('Library Prep'!$B46), "")</f>
        <v/>
      </c>
      <c r="B53" s="24" t="str">
        <f>IF(AND(LEN(TRIM('Library Prep'!$C$2)) &gt; 0, LEN(TRIM('Library Prep'!$B46))&gt;0), 'Library Prep'!$B46 &amp; "-" &amp; 'Library Prep'!$C$2, "")</f>
        <v/>
      </c>
      <c r="C53" s="24" t="str">
        <f>IF(AND(LEN(TRIM('Library Prep'!$C$2)) &gt; 0, LEN(TRIM('Library Prep'!$B46)) &gt; 0), 'Library Prep'!$C$2, "")</f>
        <v/>
      </c>
      <c r="D53" s="24" t="str">
        <f>IF(AND(LEN(TRIM('Library Prep'!$C$2)) &gt; 0, LEN(TRIM('Library Prep'!$B46)) &gt; 0), 'Library Prep'!$A46, "")</f>
        <v/>
      </c>
      <c r="E53" t="str">
        <f>IF(LEN(TRIM('Library Prep'!$B46)) = 0, "", IF('Library Prep'!$G$12="CD", 'Library Prep'!H46, RIGHT('Library Prep'!G46, 1)))</f>
        <v/>
      </c>
      <c r="F53" t="str">
        <f>IF(LEN($E53)&gt;0, IF('Library Prep'!$G$12 = "CD", VLOOKUP($E53, Indices!$G$8:$I$103, 2, FALSE), 'Library Prep'!$H46), "")</f>
        <v/>
      </c>
      <c r="G53" t="str">
        <f ca="1">IF(LEN($E53)&gt;0, IF('Library Prep'!$G$12 = "CD", VLOOKUP($F53, Indices!$E$8:$F$795, 2, FALSE), LEFT(VLOOKUP('Library Prep'!$H46, OFFSET(Indices!$G$8:$I$103, 0, MATCH('Library Prep'!$G46, Indices!$G$6:$S$6, 0)-1), 2, FALSE), 7)), "")</f>
        <v/>
      </c>
      <c r="H53" t="str">
        <f>IF(LEN($E53)&gt;0, IF('Library Prep'!$G$12 = "CD", VLOOKUP($E53, Indices!$G$8:$I$103, 3, FALSE), VLOOKUP($G53&amp;"-7", Indices!$E$8:$F$795, 2,FALSE)), "")</f>
        <v/>
      </c>
      <c r="I53" t="str">
        <f ca="1">IF(LEN($E53)&gt;0, IF('Library Prep'!$G$12 = "CD", VLOOKUP($H53, Indices!$E$8:$F$795, 2, FALSE), LEFT(VLOOKUP('Library Prep'!$H46, OFFSET(Indices!$G$8:$I$103, 0, MATCH('Library Prep'!$G46, Indices!$G$6:$S$6, 0)-1), 2, FALSE), 7)), "")</f>
        <v/>
      </c>
      <c r="J53" t="str">
        <f>IF(LEN($E53)&gt;0, IF('Library Prep'!$G$12 = "CD", IF(LEN(TRIM('Library Prep'!$D46))&gt;0, 'Library Prep'!$D46, ""), VLOOKUP($G53&amp;"-5", Indices!$E$8:$F$795, 2,FALSE)), "")</f>
        <v/>
      </c>
      <c r="K53" t="str">
        <f>IF(LEN($E53) &gt; 0, IF('Library Prep'!$G$12 &lt;&gt; "CD", IF(LEN(TRIM('Library Prep'!$C46)) &gt; 0, 'Library Prep'!$D46, ""), ""), "")</f>
        <v/>
      </c>
    </row>
    <row r="54" spans="1:11" x14ac:dyDescent="0.3">
      <c r="A54" t="str">
        <f>IF(LEN(TRIM('Library Prep'!$B47)) &gt; 0, TRIM('Library Prep'!$B47), "")</f>
        <v/>
      </c>
      <c r="B54" s="24" t="str">
        <f>IF(AND(LEN(TRIM('Library Prep'!$C$2)) &gt; 0, LEN(TRIM('Library Prep'!$B47))&gt;0), 'Library Prep'!$B47 &amp; "-" &amp; 'Library Prep'!$C$2, "")</f>
        <v/>
      </c>
      <c r="C54" s="24" t="str">
        <f>IF(AND(LEN(TRIM('Library Prep'!$C$2)) &gt; 0, LEN(TRIM('Library Prep'!$B47)) &gt; 0), 'Library Prep'!$C$2, "")</f>
        <v/>
      </c>
      <c r="D54" s="24" t="str">
        <f>IF(AND(LEN(TRIM('Library Prep'!$C$2)) &gt; 0, LEN(TRIM('Library Prep'!$B47)) &gt; 0), 'Library Prep'!$A47, "")</f>
        <v/>
      </c>
      <c r="E54" t="str">
        <f>IF(LEN(TRIM('Library Prep'!$B47)) = 0, "", IF('Library Prep'!$G$12="CD", 'Library Prep'!H47, RIGHT('Library Prep'!G47, 1)))</f>
        <v/>
      </c>
      <c r="F54" t="str">
        <f>IF(LEN($E54)&gt;0, IF('Library Prep'!$G$12 = "CD", VLOOKUP($E54, Indices!$G$8:$I$103, 2, FALSE), 'Library Prep'!$H47), "")</f>
        <v/>
      </c>
      <c r="G54" t="str">
        <f ca="1">IF(LEN($E54)&gt;0, IF('Library Prep'!$G$12 = "CD", VLOOKUP($F54, Indices!$E$8:$F$795, 2, FALSE), LEFT(VLOOKUP('Library Prep'!$H47, OFFSET(Indices!$G$8:$I$103, 0, MATCH('Library Prep'!$G47, Indices!$G$6:$S$6, 0)-1), 2, FALSE), 7)), "")</f>
        <v/>
      </c>
      <c r="H54" t="str">
        <f>IF(LEN($E54)&gt;0, IF('Library Prep'!$G$12 = "CD", VLOOKUP($E54, Indices!$G$8:$I$103, 3, FALSE), VLOOKUP($G54&amp;"-7", Indices!$E$8:$F$795, 2,FALSE)), "")</f>
        <v/>
      </c>
      <c r="I54" t="str">
        <f ca="1">IF(LEN($E54)&gt;0, IF('Library Prep'!$G$12 = "CD", VLOOKUP($H54, Indices!$E$8:$F$795, 2, FALSE), LEFT(VLOOKUP('Library Prep'!$H47, OFFSET(Indices!$G$8:$I$103, 0, MATCH('Library Prep'!$G47, Indices!$G$6:$S$6, 0)-1), 2, FALSE), 7)), "")</f>
        <v/>
      </c>
      <c r="J54" t="str">
        <f>IF(LEN($E54)&gt;0, IF('Library Prep'!$G$12 = "CD", IF(LEN(TRIM('Library Prep'!$D47))&gt;0, 'Library Prep'!$D47, ""), VLOOKUP($G54&amp;"-5", Indices!$E$8:$F$795, 2,FALSE)), "")</f>
        <v/>
      </c>
      <c r="K54" t="str">
        <f>IF(LEN($E54) &gt; 0, IF('Library Prep'!$G$12 &lt;&gt; "CD", IF(LEN(TRIM('Library Prep'!$C47)) &gt; 0, 'Library Prep'!$D47, ""), ""), "")</f>
        <v/>
      </c>
    </row>
    <row r="55" spans="1:11" x14ac:dyDescent="0.3">
      <c r="A55" t="str">
        <f>IF(LEN(TRIM('Library Prep'!$B48)) &gt; 0, TRIM('Library Prep'!$B48), "")</f>
        <v/>
      </c>
      <c r="B55" s="24" t="str">
        <f>IF(AND(LEN(TRIM('Library Prep'!$C$2)) &gt; 0, LEN(TRIM('Library Prep'!$B48))&gt;0), 'Library Prep'!$B48 &amp; "-" &amp; 'Library Prep'!$C$2, "")</f>
        <v/>
      </c>
      <c r="C55" s="24" t="str">
        <f>IF(AND(LEN(TRIM('Library Prep'!$C$2)) &gt; 0, LEN(TRIM('Library Prep'!$B48)) &gt; 0), 'Library Prep'!$C$2, "")</f>
        <v/>
      </c>
      <c r="D55" s="24" t="str">
        <f>IF(AND(LEN(TRIM('Library Prep'!$C$2)) &gt; 0, LEN(TRIM('Library Prep'!$B48)) &gt; 0), 'Library Prep'!$A48, "")</f>
        <v/>
      </c>
      <c r="E55" t="str">
        <f>IF(LEN(TRIM('Library Prep'!$B48)) = 0, "", IF('Library Prep'!$G$12="CD", 'Library Prep'!H48, RIGHT('Library Prep'!G48, 1)))</f>
        <v/>
      </c>
      <c r="F55" t="str">
        <f>IF(LEN($E55)&gt;0, IF('Library Prep'!$G$12 = "CD", VLOOKUP($E55, Indices!$G$8:$I$103, 2, FALSE), 'Library Prep'!$H48), "")</f>
        <v/>
      </c>
      <c r="G55" t="str">
        <f ca="1">IF(LEN($E55)&gt;0, IF('Library Prep'!$G$12 = "CD", VLOOKUP($F55, Indices!$E$8:$F$795, 2, FALSE), LEFT(VLOOKUP('Library Prep'!$H48, OFFSET(Indices!$G$8:$I$103, 0, MATCH('Library Prep'!$G48, Indices!$G$6:$S$6, 0)-1), 2, FALSE), 7)), "")</f>
        <v/>
      </c>
      <c r="H55" t="str">
        <f>IF(LEN($E55)&gt;0, IF('Library Prep'!$G$12 = "CD", VLOOKUP($E55, Indices!$G$8:$I$103, 3, FALSE), VLOOKUP($G55&amp;"-7", Indices!$E$8:$F$795, 2,FALSE)), "")</f>
        <v/>
      </c>
      <c r="I55" t="str">
        <f ca="1">IF(LEN($E55)&gt;0, IF('Library Prep'!$G$12 = "CD", VLOOKUP($H55, Indices!$E$8:$F$795, 2, FALSE), LEFT(VLOOKUP('Library Prep'!$H48, OFFSET(Indices!$G$8:$I$103, 0, MATCH('Library Prep'!$G48, Indices!$G$6:$S$6, 0)-1), 2, FALSE), 7)), "")</f>
        <v/>
      </c>
      <c r="J55" t="str">
        <f>IF(LEN($E55)&gt;0, IF('Library Prep'!$G$12 = "CD", IF(LEN(TRIM('Library Prep'!$D48))&gt;0, 'Library Prep'!$D48, ""), VLOOKUP($G55&amp;"-5", Indices!$E$8:$F$795, 2,FALSE)), "")</f>
        <v/>
      </c>
      <c r="K55" t="str">
        <f>IF(LEN($E55) &gt; 0, IF('Library Prep'!$G$12 &lt;&gt; "CD", IF(LEN(TRIM('Library Prep'!$C48)) &gt; 0, 'Library Prep'!$D48, ""), ""), "")</f>
        <v/>
      </c>
    </row>
    <row r="56" spans="1:11" x14ac:dyDescent="0.3">
      <c r="A56" t="str">
        <f>IF(LEN(TRIM('Library Prep'!$B49)) &gt; 0, TRIM('Library Prep'!$B49), "")</f>
        <v/>
      </c>
      <c r="B56" s="24" t="str">
        <f>IF(AND(LEN(TRIM('Library Prep'!$C$2)) &gt; 0, LEN(TRIM('Library Prep'!$B49))&gt;0), 'Library Prep'!$B49 &amp; "-" &amp; 'Library Prep'!$C$2, "")</f>
        <v/>
      </c>
      <c r="C56" s="24" t="str">
        <f>IF(AND(LEN(TRIM('Library Prep'!$C$2)) &gt; 0, LEN(TRIM('Library Prep'!$B49)) &gt; 0), 'Library Prep'!$C$2, "")</f>
        <v/>
      </c>
      <c r="D56" s="24" t="str">
        <f>IF(AND(LEN(TRIM('Library Prep'!$C$2)) &gt; 0, LEN(TRIM('Library Prep'!$B49)) &gt; 0), 'Library Prep'!$A49, "")</f>
        <v/>
      </c>
      <c r="E56" t="str">
        <f>IF(LEN(TRIM('Library Prep'!$B49)) = 0, "", IF('Library Prep'!$G$12="CD", 'Library Prep'!H49, RIGHT('Library Prep'!G49, 1)))</f>
        <v/>
      </c>
      <c r="F56" t="str">
        <f>IF(LEN($E56)&gt;0, IF('Library Prep'!$G$12 = "CD", VLOOKUP($E56, Indices!$G$8:$I$103, 2, FALSE), 'Library Prep'!$H49), "")</f>
        <v/>
      </c>
      <c r="G56" t="str">
        <f ca="1">IF(LEN($E56)&gt;0, IF('Library Prep'!$G$12 = "CD", VLOOKUP($F56, Indices!$E$8:$F$795, 2, FALSE), LEFT(VLOOKUP('Library Prep'!$H49, OFFSET(Indices!$G$8:$I$103, 0, MATCH('Library Prep'!$G49, Indices!$G$6:$S$6, 0)-1), 2, FALSE), 7)), "")</f>
        <v/>
      </c>
      <c r="H56" t="str">
        <f>IF(LEN($E56)&gt;0, IF('Library Prep'!$G$12 = "CD", VLOOKUP($E56, Indices!$G$8:$I$103, 3, FALSE), VLOOKUP($G56&amp;"-7", Indices!$E$8:$F$795, 2,FALSE)), "")</f>
        <v/>
      </c>
      <c r="I56" t="str">
        <f ca="1">IF(LEN($E56)&gt;0, IF('Library Prep'!$G$12 = "CD", VLOOKUP($H56, Indices!$E$8:$F$795, 2, FALSE), LEFT(VLOOKUP('Library Prep'!$H49, OFFSET(Indices!$G$8:$I$103, 0, MATCH('Library Prep'!$G49, Indices!$G$6:$S$6, 0)-1), 2, FALSE), 7)), "")</f>
        <v/>
      </c>
      <c r="J56" t="str">
        <f>IF(LEN($E56)&gt;0, IF('Library Prep'!$G$12 = "CD", IF(LEN(TRIM('Library Prep'!$D49))&gt;0, 'Library Prep'!$D49, ""), VLOOKUP($G56&amp;"-5", Indices!$E$8:$F$795, 2,FALSE)), "")</f>
        <v/>
      </c>
      <c r="K56" t="str">
        <f>IF(LEN($E56) &gt; 0, IF('Library Prep'!$G$12 &lt;&gt; "CD", IF(LEN(TRIM('Library Prep'!$C49)) &gt; 0, 'Library Prep'!$D49, ""), ""), "")</f>
        <v/>
      </c>
    </row>
    <row r="57" spans="1:11" x14ac:dyDescent="0.3">
      <c r="A57" t="str">
        <f>IF(LEN(TRIM('Library Prep'!$B50)) &gt; 0, TRIM('Library Prep'!$B50), "")</f>
        <v/>
      </c>
      <c r="B57" s="24" t="str">
        <f>IF(AND(LEN(TRIM('Library Prep'!$C$2)) &gt; 0, LEN(TRIM('Library Prep'!$B50))&gt;0), 'Library Prep'!$B50 &amp; "-" &amp; 'Library Prep'!$C$2, "")</f>
        <v/>
      </c>
      <c r="C57" s="24" t="str">
        <f>IF(AND(LEN(TRIM('Library Prep'!$C$2)) &gt; 0, LEN(TRIM('Library Prep'!$B50)) &gt; 0), 'Library Prep'!$C$2, "")</f>
        <v/>
      </c>
      <c r="D57" s="24" t="str">
        <f>IF(AND(LEN(TRIM('Library Prep'!$C$2)) &gt; 0, LEN(TRIM('Library Prep'!$B50)) &gt; 0), 'Library Prep'!$A50, "")</f>
        <v/>
      </c>
      <c r="E57" t="str">
        <f>IF(LEN(TRIM('Library Prep'!$B50)) = 0, "", IF('Library Prep'!$G$12="CD", 'Library Prep'!H50, RIGHT('Library Prep'!G50, 1)))</f>
        <v/>
      </c>
      <c r="F57" t="str">
        <f>IF(LEN($E57)&gt;0, IF('Library Prep'!$G$12 = "CD", VLOOKUP($E57, Indices!$G$8:$I$103, 2, FALSE), 'Library Prep'!$H50), "")</f>
        <v/>
      </c>
      <c r="G57" t="str">
        <f ca="1">IF(LEN($E57)&gt;0, IF('Library Prep'!$G$12 = "CD", VLOOKUP($F57, Indices!$E$8:$F$795, 2, FALSE), LEFT(VLOOKUP('Library Prep'!$H50, OFFSET(Indices!$G$8:$I$103, 0, MATCH('Library Prep'!$G50, Indices!$G$6:$S$6, 0)-1), 2, FALSE), 7)), "")</f>
        <v/>
      </c>
      <c r="H57" t="str">
        <f>IF(LEN($E57)&gt;0, IF('Library Prep'!$G$12 = "CD", VLOOKUP($E57, Indices!$G$8:$I$103, 3, FALSE), VLOOKUP($G57&amp;"-7", Indices!$E$8:$F$795, 2,FALSE)), "")</f>
        <v/>
      </c>
      <c r="I57" t="str">
        <f ca="1">IF(LEN($E57)&gt;0, IF('Library Prep'!$G$12 = "CD", VLOOKUP($H57, Indices!$E$8:$F$795, 2, FALSE), LEFT(VLOOKUP('Library Prep'!$H50, OFFSET(Indices!$G$8:$I$103, 0, MATCH('Library Prep'!$G50, Indices!$G$6:$S$6, 0)-1), 2, FALSE), 7)), "")</f>
        <v/>
      </c>
      <c r="J57" t="str">
        <f>IF(LEN($E57)&gt;0, IF('Library Prep'!$G$12 = "CD", IF(LEN(TRIM('Library Prep'!$D50))&gt;0, 'Library Prep'!$D50, ""), VLOOKUP($G57&amp;"-5", Indices!$E$8:$F$795, 2,FALSE)), "")</f>
        <v/>
      </c>
      <c r="K57" t="str">
        <f>IF(LEN($E57) &gt; 0, IF('Library Prep'!$G$12 &lt;&gt; "CD", IF(LEN(TRIM('Library Prep'!$C50)) &gt; 0, 'Library Prep'!$D50, ""), ""), "")</f>
        <v/>
      </c>
    </row>
    <row r="58" spans="1:11" x14ac:dyDescent="0.3">
      <c r="A58" t="str">
        <f>IF(LEN(TRIM('Library Prep'!$B51)) &gt; 0, TRIM('Library Prep'!$B51), "")</f>
        <v/>
      </c>
      <c r="B58" s="24" t="str">
        <f>IF(AND(LEN(TRIM('Library Prep'!$C$2)) &gt; 0, LEN(TRIM('Library Prep'!$B51))&gt;0), 'Library Prep'!$B51 &amp; "-" &amp; 'Library Prep'!$C$2, "")</f>
        <v/>
      </c>
      <c r="C58" s="24" t="str">
        <f>IF(AND(LEN(TRIM('Library Prep'!$C$2)) &gt; 0, LEN(TRIM('Library Prep'!$B51)) &gt; 0), 'Library Prep'!$C$2, "")</f>
        <v/>
      </c>
      <c r="D58" s="24" t="str">
        <f>IF(AND(LEN(TRIM('Library Prep'!$C$2)) &gt; 0, LEN(TRIM('Library Prep'!$B51)) &gt; 0), 'Library Prep'!$A51, "")</f>
        <v/>
      </c>
      <c r="E58" t="str">
        <f>IF(LEN(TRIM('Library Prep'!$B51)) = 0, "", IF('Library Prep'!$G$12="CD", 'Library Prep'!H51, RIGHT('Library Prep'!G51, 1)))</f>
        <v/>
      </c>
      <c r="F58" t="str">
        <f>IF(LEN($E58)&gt;0, IF('Library Prep'!$G$12 = "CD", VLOOKUP($E58, Indices!$G$8:$I$103, 2, FALSE), 'Library Prep'!$H51), "")</f>
        <v/>
      </c>
      <c r="G58" t="str">
        <f ca="1">IF(LEN($E58)&gt;0, IF('Library Prep'!$G$12 = "CD", VLOOKUP($F58, Indices!$E$8:$F$795, 2, FALSE), LEFT(VLOOKUP('Library Prep'!$H51, OFFSET(Indices!$G$8:$I$103, 0, MATCH('Library Prep'!$G51, Indices!$G$6:$S$6, 0)-1), 2, FALSE), 7)), "")</f>
        <v/>
      </c>
      <c r="H58" t="str">
        <f>IF(LEN($E58)&gt;0, IF('Library Prep'!$G$12 = "CD", VLOOKUP($E58, Indices!$G$8:$I$103, 3, FALSE), VLOOKUP($G58&amp;"-7", Indices!$E$8:$F$795, 2,FALSE)), "")</f>
        <v/>
      </c>
      <c r="I58" t="str">
        <f ca="1">IF(LEN($E58)&gt;0, IF('Library Prep'!$G$12 = "CD", VLOOKUP($H58, Indices!$E$8:$F$795, 2, FALSE), LEFT(VLOOKUP('Library Prep'!$H51, OFFSET(Indices!$G$8:$I$103, 0, MATCH('Library Prep'!$G51, Indices!$G$6:$S$6, 0)-1), 2, FALSE), 7)), "")</f>
        <v/>
      </c>
      <c r="J58" t="str">
        <f>IF(LEN($E58)&gt;0, IF('Library Prep'!$G$12 = "CD", IF(LEN(TRIM('Library Prep'!$D51))&gt;0, 'Library Prep'!$D51, ""), VLOOKUP($G58&amp;"-5", Indices!$E$8:$F$795, 2,FALSE)), "")</f>
        <v/>
      </c>
      <c r="K58" t="str">
        <f>IF(LEN($E58) &gt; 0, IF('Library Prep'!$G$12 &lt;&gt; "CD", IF(LEN(TRIM('Library Prep'!$C51)) &gt; 0, 'Library Prep'!$D51, ""), ""), "")</f>
        <v/>
      </c>
    </row>
    <row r="59" spans="1:11" x14ac:dyDescent="0.3">
      <c r="A59" t="str">
        <f>IF(LEN(TRIM('Library Prep'!$B52)) &gt; 0, TRIM('Library Prep'!$B52), "")</f>
        <v/>
      </c>
      <c r="B59" s="24" t="str">
        <f>IF(AND(LEN(TRIM('Library Prep'!$C$2)) &gt; 0, LEN(TRIM('Library Prep'!$B52))&gt;0), 'Library Prep'!$B52 &amp; "-" &amp; 'Library Prep'!$C$2, "")</f>
        <v/>
      </c>
      <c r="C59" s="24" t="str">
        <f>IF(AND(LEN(TRIM('Library Prep'!$C$2)) &gt; 0, LEN(TRIM('Library Prep'!$B52)) &gt; 0), 'Library Prep'!$C$2, "")</f>
        <v/>
      </c>
      <c r="D59" s="24" t="str">
        <f>IF(AND(LEN(TRIM('Library Prep'!$C$2)) &gt; 0, LEN(TRIM('Library Prep'!$B52)) &gt; 0), 'Library Prep'!$A52, "")</f>
        <v/>
      </c>
      <c r="E59" t="str">
        <f>IF(LEN(TRIM('Library Prep'!$B52)) = 0, "", IF('Library Prep'!$G$12="CD", 'Library Prep'!H52, RIGHT('Library Prep'!G52, 1)))</f>
        <v/>
      </c>
      <c r="F59" t="str">
        <f>IF(LEN($E59)&gt;0, IF('Library Prep'!$G$12 = "CD", VLOOKUP($E59, Indices!$G$8:$I$103, 2, FALSE), 'Library Prep'!$H52), "")</f>
        <v/>
      </c>
      <c r="G59" t="str">
        <f ca="1">IF(LEN($E59)&gt;0, IF('Library Prep'!$G$12 = "CD", VLOOKUP($F59, Indices!$E$8:$F$795, 2, FALSE), LEFT(VLOOKUP('Library Prep'!$H52, OFFSET(Indices!$G$8:$I$103, 0, MATCH('Library Prep'!$G52, Indices!$G$6:$S$6, 0)-1), 2, FALSE), 7)), "")</f>
        <v/>
      </c>
      <c r="H59" t="str">
        <f>IF(LEN($E59)&gt;0, IF('Library Prep'!$G$12 = "CD", VLOOKUP($E59, Indices!$G$8:$I$103, 3, FALSE), VLOOKUP($G59&amp;"-7", Indices!$E$8:$F$795, 2,FALSE)), "")</f>
        <v/>
      </c>
      <c r="I59" t="str">
        <f ca="1">IF(LEN($E59)&gt;0, IF('Library Prep'!$G$12 = "CD", VLOOKUP($H59, Indices!$E$8:$F$795, 2, FALSE), LEFT(VLOOKUP('Library Prep'!$H52, OFFSET(Indices!$G$8:$I$103, 0, MATCH('Library Prep'!$G52, Indices!$G$6:$S$6, 0)-1), 2, FALSE), 7)), "")</f>
        <v/>
      </c>
      <c r="J59" t="str">
        <f>IF(LEN($E59)&gt;0, IF('Library Prep'!$G$12 = "CD", IF(LEN(TRIM('Library Prep'!$D52))&gt;0, 'Library Prep'!$D52, ""), VLOOKUP($G59&amp;"-5", Indices!$E$8:$F$795, 2,FALSE)), "")</f>
        <v/>
      </c>
      <c r="K59" t="str">
        <f>IF(LEN($E59) &gt; 0, IF('Library Prep'!$G$12 &lt;&gt; "CD", IF(LEN(TRIM('Library Prep'!$C52)) &gt; 0, 'Library Prep'!$D52, ""), ""), "")</f>
        <v/>
      </c>
    </row>
    <row r="60" spans="1:11" x14ac:dyDescent="0.3">
      <c r="A60" t="str">
        <f>IF(LEN(TRIM('Library Prep'!$B53)) &gt; 0, TRIM('Library Prep'!$B53), "")</f>
        <v/>
      </c>
      <c r="B60" s="24" t="str">
        <f>IF(AND(LEN(TRIM('Library Prep'!$C$2)) &gt; 0, LEN(TRIM('Library Prep'!$B53))&gt;0), 'Library Prep'!$B53 &amp; "-" &amp; 'Library Prep'!$C$2, "")</f>
        <v/>
      </c>
      <c r="C60" s="24" t="str">
        <f>IF(AND(LEN(TRIM('Library Prep'!$C$2)) &gt; 0, LEN(TRIM('Library Prep'!$B53)) &gt; 0), 'Library Prep'!$C$2, "")</f>
        <v/>
      </c>
      <c r="D60" s="24" t="str">
        <f>IF(AND(LEN(TRIM('Library Prep'!$C$2)) &gt; 0, LEN(TRIM('Library Prep'!$B53)) &gt; 0), 'Library Prep'!$A53, "")</f>
        <v/>
      </c>
      <c r="E60" t="str">
        <f>IF(LEN(TRIM('Library Prep'!$B53)) = 0, "", IF('Library Prep'!$G$12="CD", 'Library Prep'!H53, RIGHT('Library Prep'!G53, 1)))</f>
        <v/>
      </c>
      <c r="F60" t="str">
        <f>IF(LEN($E60)&gt;0, IF('Library Prep'!$G$12 = "CD", VLOOKUP($E60, Indices!$G$8:$I$103, 2, FALSE), 'Library Prep'!$H53), "")</f>
        <v/>
      </c>
      <c r="G60" t="str">
        <f ca="1">IF(LEN($E60)&gt;0, IF('Library Prep'!$G$12 = "CD", VLOOKUP($F60, Indices!$E$8:$F$795, 2, FALSE), LEFT(VLOOKUP('Library Prep'!$H53, OFFSET(Indices!$G$8:$I$103, 0, MATCH('Library Prep'!$G53, Indices!$G$6:$S$6, 0)-1), 2, FALSE), 7)), "")</f>
        <v/>
      </c>
      <c r="H60" t="str">
        <f>IF(LEN($E60)&gt;0, IF('Library Prep'!$G$12 = "CD", VLOOKUP($E60, Indices!$G$8:$I$103, 3, FALSE), VLOOKUP($G60&amp;"-7", Indices!$E$8:$F$795, 2,FALSE)), "")</f>
        <v/>
      </c>
      <c r="I60" t="str">
        <f ca="1">IF(LEN($E60)&gt;0, IF('Library Prep'!$G$12 = "CD", VLOOKUP($H60, Indices!$E$8:$F$795, 2, FALSE), LEFT(VLOOKUP('Library Prep'!$H53, OFFSET(Indices!$G$8:$I$103, 0, MATCH('Library Prep'!$G53, Indices!$G$6:$S$6, 0)-1), 2, FALSE), 7)), "")</f>
        <v/>
      </c>
      <c r="J60" t="str">
        <f>IF(LEN($E60)&gt;0, IF('Library Prep'!$G$12 = "CD", IF(LEN(TRIM('Library Prep'!$D53))&gt;0, 'Library Prep'!$D53, ""), VLOOKUP($G60&amp;"-5", Indices!$E$8:$F$795, 2,FALSE)), "")</f>
        <v/>
      </c>
      <c r="K60" t="str">
        <f>IF(LEN($E60) &gt; 0, IF('Library Prep'!$G$12 &lt;&gt; "CD", IF(LEN(TRIM('Library Prep'!$C53)) &gt; 0, 'Library Prep'!$D53, ""), ""), "")</f>
        <v/>
      </c>
    </row>
    <row r="61" spans="1:11" x14ac:dyDescent="0.3">
      <c r="A61" t="str">
        <f>IF(LEN(TRIM('Library Prep'!$B54)) &gt; 0, TRIM('Library Prep'!$B54), "")</f>
        <v/>
      </c>
      <c r="B61" s="24" t="str">
        <f>IF(AND(LEN(TRIM('Library Prep'!$C$2)) &gt; 0, LEN(TRIM('Library Prep'!$B54))&gt;0), 'Library Prep'!$B54 &amp; "-" &amp; 'Library Prep'!$C$2, "")</f>
        <v/>
      </c>
      <c r="C61" s="24" t="str">
        <f>IF(AND(LEN(TRIM('Library Prep'!$C$2)) &gt; 0, LEN(TRIM('Library Prep'!$B54)) &gt; 0), 'Library Prep'!$C$2, "")</f>
        <v/>
      </c>
      <c r="D61" s="24" t="str">
        <f>IF(AND(LEN(TRIM('Library Prep'!$C$2)) &gt; 0, LEN(TRIM('Library Prep'!$B54)) &gt; 0), 'Library Prep'!$A54, "")</f>
        <v/>
      </c>
      <c r="E61" t="str">
        <f>IF(LEN(TRIM('Library Prep'!$B54)) = 0, "", IF('Library Prep'!$G$12="CD", 'Library Prep'!H54, RIGHT('Library Prep'!G54, 1)))</f>
        <v/>
      </c>
      <c r="F61" t="str">
        <f>IF(LEN($E61)&gt;0, IF('Library Prep'!$G$12 = "CD", VLOOKUP($E61, Indices!$G$8:$I$103, 2, FALSE), 'Library Prep'!$H54), "")</f>
        <v/>
      </c>
      <c r="G61" t="str">
        <f ca="1">IF(LEN($E61)&gt;0, IF('Library Prep'!$G$12 = "CD", VLOOKUP($F61, Indices!$E$8:$F$795, 2, FALSE), LEFT(VLOOKUP('Library Prep'!$H54, OFFSET(Indices!$G$8:$I$103, 0, MATCH('Library Prep'!$G54, Indices!$G$6:$S$6, 0)-1), 2, FALSE), 7)), "")</f>
        <v/>
      </c>
      <c r="H61" t="str">
        <f>IF(LEN($E61)&gt;0, IF('Library Prep'!$G$12 = "CD", VLOOKUP($E61, Indices!$G$8:$I$103, 3, FALSE), VLOOKUP($G61&amp;"-7", Indices!$E$8:$F$795, 2,FALSE)), "")</f>
        <v/>
      </c>
      <c r="I61" t="str">
        <f ca="1">IF(LEN($E61)&gt;0, IF('Library Prep'!$G$12 = "CD", VLOOKUP($H61, Indices!$E$8:$F$795, 2, FALSE), LEFT(VLOOKUP('Library Prep'!$H54, OFFSET(Indices!$G$8:$I$103, 0, MATCH('Library Prep'!$G54, Indices!$G$6:$S$6, 0)-1), 2, FALSE), 7)), "")</f>
        <v/>
      </c>
      <c r="J61" t="str">
        <f>IF(LEN($E61)&gt;0, IF('Library Prep'!$G$12 = "CD", IF(LEN(TRIM('Library Prep'!$D54))&gt;0, 'Library Prep'!$D54, ""), VLOOKUP($G61&amp;"-5", Indices!$E$8:$F$795, 2,FALSE)), "")</f>
        <v/>
      </c>
      <c r="K61" t="str">
        <f>IF(LEN($E61) &gt; 0, IF('Library Prep'!$G$12 &lt;&gt; "CD", IF(LEN(TRIM('Library Prep'!$C54)) &gt; 0, 'Library Prep'!$D54, ""), ""), "")</f>
        <v/>
      </c>
    </row>
    <row r="62" spans="1:11" x14ac:dyDescent="0.3">
      <c r="A62" t="str">
        <f>IF(LEN(TRIM('Library Prep'!$B55)) &gt; 0, TRIM('Library Prep'!$B55), "")</f>
        <v/>
      </c>
      <c r="B62" s="24" t="str">
        <f>IF(AND(LEN(TRIM('Library Prep'!$C$2)) &gt; 0, LEN(TRIM('Library Prep'!$B55))&gt;0), 'Library Prep'!$B55 &amp; "-" &amp; 'Library Prep'!$C$2, "")</f>
        <v/>
      </c>
      <c r="C62" s="24" t="str">
        <f>IF(AND(LEN(TRIM('Library Prep'!$C$2)) &gt; 0, LEN(TRIM('Library Prep'!$B55)) &gt; 0), 'Library Prep'!$C$2, "")</f>
        <v/>
      </c>
      <c r="D62" s="24" t="str">
        <f>IF(AND(LEN(TRIM('Library Prep'!$C$2)) &gt; 0, LEN(TRIM('Library Prep'!$B55)) &gt; 0), 'Library Prep'!$A55, "")</f>
        <v/>
      </c>
      <c r="E62" t="str">
        <f>IF(LEN(TRIM('Library Prep'!$B55)) = 0, "", IF('Library Prep'!$G$12="CD", 'Library Prep'!H55, RIGHT('Library Prep'!G55, 1)))</f>
        <v/>
      </c>
      <c r="F62" t="str">
        <f>IF(LEN($E62)&gt;0, IF('Library Prep'!$G$12 = "CD", VLOOKUP($E62, Indices!$G$8:$I$103, 2, FALSE), 'Library Prep'!$H55), "")</f>
        <v/>
      </c>
      <c r="G62" t="str">
        <f ca="1">IF(LEN($E62)&gt;0, IF('Library Prep'!$G$12 = "CD", VLOOKUP($F62, Indices!$E$8:$F$795, 2, FALSE), LEFT(VLOOKUP('Library Prep'!$H55, OFFSET(Indices!$G$8:$I$103, 0, MATCH('Library Prep'!$G55, Indices!$G$6:$S$6, 0)-1), 2, FALSE), 7)), "")</f>
        <v/>
      </c>
      <c r="H62" t="str">
        <f>IF(LEN($E62)&gt;0, IF('Library Prep'!$G$12 = "CD", VLOOKUP($E62, Indices!$G$8:$I$103, 3, FALSE), VLOOKUP($G62&amp;"-7", Indices!$E$8:$F$795, 2,FALSE)), "")</f>
        <v/>
      </c>
      <c r="I62" t="str">
        <f ca="1">IF(LEN($E62)&gt;0, IF('Library Prep'!$G$12 = "CD", VLOOKUP($H62, Indices!$E$8:$F$795, 2, FALSE), LEFT(VLOOKUP('Library Prep'!$H55, OFFSET(Indices!$G$8:$I$103, 0, MATCH('Library Prep'!$G55, Indices!$G$6:$S$6, 0)-1), 2, FALSE), 7)), "")</f>
        <v/>
      </c>
      <c r="J62" t="str">
        <f>IF(LEN($E62)&gt;0, IF('Library Prep'!$G$12 = "CD", IF(LEN(TRIM('Library Prep'!$D55))&gt;0, 'Library Prep'!$D55, ""), VLOOKUP($G62&amp;"-5", Indices!$E$8:$F$795, 2,FALSE)), "")</f>
        <v/>
      </c>
      <c r="K62" t="str">
        <f>IF(LEN($E62) &gt; 0, IF('Library Prep'!$G$12 &lt;&gt; "CD", IF(LEN(TRIM('Library Prep'!$C55)) &gt; 0, 'Library Prep'!$D55, ""), ""), "")</f>
        <v/>
      </c>
    </row>
    <row r="63" spans="1:11" x14ac:dyDescent="0.3">
      <c r="A63" t="str">
        <f>IF(LEN(TRIM('Library Prep'!$B56)) &gt; 0, TRIM('Library Prep'!$B56), "")</f>
        <v/>
      </c>
      <c r="B63" s="24" t="str">
        <f>IF(AND(LEN(TRIM('Library Prep'!$C$2)) &gt; 0, LEN(TRIM('Library Prep'!$B56))&gt;0), 'Library Prep'!$B56 &amp; "-" &amp; 'Library Prep'!$C$2, "")</f>
        <v/>
      </c>
      <c r="C63" s="24" t="str">
        <f>IF(AND(LEN(TRIM('Library Prep'!$C$2)) &gt; 0, LEN(TRIM('Library Prep'!$B56)) &gt; 0), 'Library Prep'!$C$2, "")</f>
        <v/>
      </c>
      <c r="D63" s="24" t="str">
        <f>IF(AND(LEN(TRIM('Library Prep'!$C$2)) &gt; 0, LEN(TRIM('Library Prep'!$B56)) &gt; 0), 'Library Prep'!$A56, "")</f>
        <v/>
      </c>
      <c r="E63" t="str">
        <f>IF(LEN(TRIM('Library Prep'!$B56)) = 0, "", IF('Library Prep'!$G$12="CD", 'Library Prep'!H56, RIGHT('Library Prep'!G56, 1)))</f>
        <v/>
      </c>
      <c r="F63" t="str">
        <f>IF(LEN($E63)&gt;0, IF('Library Prep'!$G$12 = "CD", VLOOKUP($E63, Indices!$G$8:$I$103, 2, FALSE), 'Library Prep'!$H56), "")</f>
        <v/>
      </c>
      <c r="G63" t="str">
        <f ca="1">IF(LEN($E63)&gt;0, IF('Library Prep'!$G$12 = "CD", VLOOKUP($F63, Indices!$E$8:$F$795, 2, FALSE), LEFT(VLOOKUP('Library Prep'!$H56, OFFSET(Indices!$G$8:$I$103, 0, MATCH('Library Prep'!$G56, Indices!$G$6:$S$6, 0)-1), 2, FALSE), 7)), "")</f>
        <v/>
      </c>
      <c r="H63" t="str">
        <f>IF(LEN($E63)&gt;0, IF('Library Prep'!$G$12 = "CD", VLOOKUP($E63, Indices!$G$8:$I$103, 3, FALSE), VLOOKUP($G63&amp;"-7", Indices!$E$8:$F$795, 2,FALSE)), "")</f>
        <v/>
      </c>
      <c r="I63" t="str">
        <f ca="1">IF(LEN($E63)&gt;0, IF('Library Prep'!$G$12 = "CD", VLOOKUP($H63, Indices!$E$8:$F$795, 2, FALSE), LEFT(VLOOKUP('Library Prep'!$H56, OFFSET(Indices!$G$8:$I$103, 0, MATCH('Library Prep'!$G56, Indices!$G$6:$S$6, 0)-1), 2, FALSE), 7)), "")</f>
        <v/>
      </c>
      <c r="J63" t="str">
        <f>IF(LEN($E63)&gt;0, IF('Library Prep'!$G$12 = "CD", IF(LEN(TRIM('Library Prep'!$D56))&gt;0, 'Library Prep'!$D56, ""), VLOOKUP($G63&amp;"-5", Indices!$E$8:$F$795, 2,FALSE)), "")</f>
        <v/>
      </c>
      <c r="K63" t="str">
        <f>IF(LEN($E63) &gt; 0, IF('Library Prep'!$G$12 &lt;&gt; "CD", IF(LEN(TRIM('Library Prep'!$C56)) &gt; 0, 'Library Prep'!$D56, ""), ""), "")</f>
        <v/>
      </c>
    </row>
    <row r="64" spans="1:11" x14ac:dyDescent="0.3">
      <c r="A64" t="str">
        <f>IF(LEN(TRIM('Library Prep'!$B57)) &gt; 0, TRIM('Library Prep'!$B57), "")</f>
        <v/>
      </c>
      <c r="B64" s="24" t="str">
        <f>IF(AND(LEN(TRIM('Library Prep'!$C$2)) &gt; 0, LEN(TRIM('Library Prep'!$B57))&gt;0), 'Library Prep'!$B57 &amp; "-" &amp; 'Library Prep'!$C$2, "")</f>
        <v/>
      </c>
      <c r="C64" s="24" t="str">
        <f>IF(AND(LEN(TRIM('Library Prep'!$C$2)) &gt; 0, LEN(TRIM('Library Prep'!$B57)) &gt; 0), 'Library Prep'!$C$2, "")</f>
        <v/>
      </c>
      <c r="D64" s="24" t="str">
        <f>IF(AND(LEN(TRIM('Library Prep'!$C$2)) &gt; 0, LEN(TRIM('Library Prep'!$B57)) &gt; 0), 'Library Prep'!$A57, "")</f>
        <v/>
      </c>
      <c r="E64" t="str">
        <f>IF(LEN(TRIM('Library Prep'!$B57)) = 0, "", IF('Library Prep'!$G$12="CD", 'Library Prep'!H57, RIGHT('Library Prep'!G57, 1)))</f>
        <v/>
      </c>
      <c r="F64" t="str">
        <f>IF(LEN($E64)&gt;0, IF('Library Prep'!$G$12 = "CD", VLOOKUP($E64, Indices!$G$8:$I$103, 2, FALSE), 'Library Prep'!$H57), "")</f>
        <v/>
      </c>
      <c r="G64" t="str">
        <f ca="1">IF(LEN($E64)&gt;0, IF('Library Prep'!$G$12 = "CD", VLOOKUP($F64, Indices!$E$8:$F$795, 2, FALSE), LEFT(VLOOKUP('Library Prep'!$H57, OFFSET(Indices!$G$8:$I$103, 0, MATCH('Library Prep'!$G57, Indices!$G$6:$S$6, 0)-1), 2, FALSE), 7)), "")</f>
        <v/>
      </c>
      <c r="H64" t="str">
        <f>IF(LEN($E64)&gt;0, IF('Library Prep'!$G$12 = "CD", VLOOKUP($E64, Indices!$G$8:$I$103, 3, FALSE), VLOOKUP($G64&amp;"-7", Indices!$E$8:$F$795, 2,FALSE)), "")</f>
        <v/>
      </c>
      <c r="I64" t="str">
        <f ca="1">IF(LEN($E64)&gt;0, IF('Library Prep'!$G$12 = "CD", VLOOKUP($H64, Indices!$E$8:$F$795, 2, FALSE), LEFT(VLOOKUP('Library Prep'!$H57, OFFSET(Indices!$G$8:$I$103, 0, MATCH('Library Prep'!$G57, Indices!$G$6:$S$6, 0)-1), 2, FALSE), 7)), "")</f>
        <v/>
      </c>
      <c r="J64" t="str">
        <f>IF(LEN($E64)&gt;0, IF('Library Prep'!$G$12 = "CD", IF(LEN(TRIM('Library Prep'!$D57))&gt;0, 'Library Prep'!$D57, ""), VLOOKUP($G64&amp;"-5", Indices!$E$8:$F$795, 2,FALSE)), "")</f>
        <v/>
      </c>
      <c r="K64" t="str">
        <f>IF(LEN($E64) &gt; 0, IF('Library Prep'!$G$12 &lt;&gt; "CD", IF(LEN(TRIM('Library Prep'!$C57)) &gt; 0, 'Library Prep'!$D57, ""), ""), "")</f>
        <v/>
      </c>
    </row>
    <row r="65" spans="1:11" x14ac:dyDescent="0.3">
      <c r="A65" t="str">
        <f>IF(LEN(TRIM('Library Prep'!$B58)) &gt; 0, TRIM('Library Prep'!$B58), "")</f>
        <v/>
      </c>
      <c r="B65" s="24" t="str">
        <f>IF(AND(LEN(TRIM('Library Prep'!$C$2)) &gt; 0, LEN(TRIM('Library Prep'!$B58))&gt;0), 'Library Prep'!$B58 &amp; "-" &amp; 'Library Prep'!$C$2, "")</f>
        <v/>
      </c>
      <c r="C65" s="24" t="str">
        <f>IF(AND(LEN(TRIM('Library Prep'!$C$2)) &gt; 0, LEN(TRIM('Library Prep'!$B58)) &gt; 0), 'Library Prep'!$C$2, "")</f>
        <v/>
      </c>
      <c r="D65" s="24" t="str">
        <f>IF(AND(LEN(TRIM('Library Prep'!$C$2)) &gt; 0, LEN(TRIM('Library Prep'!$B58)) &gt; 0), 'Library Prep'!$A58, "")</f>
        <v/>
      </c>
      <c r="E65" t="str">
        <f>IF(LEN(TRIM('Library Prep'!$B58)) = 0, "", IF('Library Prep'!$G$12="CD", 'Library Prep'!H58, RIGHT('Library Prep'!G58, 1)))</f>
        <v/>
      </c>
      <c r="F65" t="str">
        <f>IF(LEN($E65)&gt;0, IF('Library Prep'!$G$12 = "CD", VLOOKUP($E65, Indices!$G$8:$I$103, 2, FALSE), 'Library Prep'!$H58), "")</f>
        <v/>
      </c>
      <c r="G65" t="str">
        <f ca="1">IF(LEN($E65)&gt;0, IF('Library Prep'!$G$12 = "CD", VLOOKUP($F65, Indices!$E$8:$F$795, 2, FALSE), LEFT(VLOOKUP('Library Prep'!$H58, OFFSET(Indices!$G$8:$I$103, 0, MATCH('Library Prep'!$G58, Indices!$G$6:$S$6, 0)-1), 2, FALSE), 7)), "")</f>
        <v/>
      </c>
      <c r="H65" t="str">
        <f>IF(LEN($E65)&gt;0, IF('Library Prep'!$G$12 = "CD", VLOOKUP($E65, Indices!$G$8:$I$103, 3, FALSE), VLOOKUP($G65&amp;"-7", Indices!$E$8:$F$795, 2,FALSE)), "")</f>
        <v/>
      </c>
      <c r="I65" t="str">
        <f ca="1">IF(LEN($E65)&gt;0, IF('Library Prep'!$G$12 = "CD", VLOOKUP($H65, Indices!$E$8:$F$795, 2, FALSE), LEFT(VLOOKUP('Library Prep'!$H58, OFFSET(Indices!$G$8:$I$103, 0, MATCH('Library Prep'!$G58, Indices!$G$6:$S$6, 0)-1), 2, FALSE), 7)), "")</f>
        <v/>
      </c>
      <c r="J65" t="str">
        <f>IF(LEN($E65)&gt;0, IF('Library Prep'!$G$12 = "CD", IF(LEN(TRIM('Library Prep'!$D58))&gt;0, 'Library Prep'!$D58, ""), VLOOKUP($G65&amp;"-5", Indices!$E$8:$F$795, 2,FALSE)), "")</f>
        <v/>
      </c>
      <c r="K65" t="str">
        <f>IF(LEN($E65) &gt; 0, IF('Library Prep'!$G$12 &lt;&gt; "CD", IF(LEN(TRIM('Library Prep'!$C58)) &gt; 0, 'Library Prep'!$D58, ""), ""), "")</f>
        <v/>
      </c>
    </row>
    <row r="66" spans="1:11" x14ac:dyDescent="0.3">
      <c r="A66" t="str">
        <f>IF(LEN(TRIM('Library Prep'!$B59)) &gt; 0, TRIM('Library Prep'!$B59), "")</f>
        <v/>
      </c>
      <c r="B66" s="24" t="str">
        <f>IF(AND(LEN(TRIM('Library Prep'!$C$2)) &gt; 0, LEN(TRIM('Library Prep'!$B59))&gt;0), 'Library Prep'!$B59 &amp; "-" &amp; 'Library Prep'!$C$2, "")</f>
        <v/>
      </c>
      <c r="C66" s="24" t="str">
        <f>IF(AND(LEN(TRIM('Library Prep'!$C$2)) &gt; 0, LEN(TRIM('Library Prep'!$B59)) &gt; 0), 'Library Prep'!$C$2, "")</f>
        <v/>
      </c>
      <c r="D66" s="24" t="str">
        <f>IF(AND(LEN(TRIM('Library Prep'!$C$2)) &gt; 0, LEN(TRIM('Library Prep'!$B59)) &gt; 0), 'Library Prep'!$A59, "")</f>
        <v/>
      </c>
      <c r="E66" t="str">
        <f>IF(LEN(TRIM('Library Prep'!$B59)) = 0, "", IF('Library Prep'!$G$12="CD", 'Library Prep'!H59, RIGHT('Library Prep'!G59, 1)))</f>
        <v/>
      </c>
      <c r="F66" t="str">
        <f>IF(LEN($E66)&gt;0, IF('Library Prep'!$G$12 = "CD", VLOOKUP($E66, Indices!$G$8:$I$103, 2, FALSE), 'Library Prep'!$H59), "")</f>
        <v/>
      </c>
      <c r="G66" t="str">
        <f ca="1">IF(LEN($E66)&gt;0, IF('Library Prep'!$G$12 = "CD", VLOOKUP($F66, Indices!$E$8:$F$795, 2, FALSE), LEFT(VLOOKUP('Library Prep'!$H59, OFFSET(Indices!$G$8:$I$103, 0, MATCH('Library Prep'!$G59, Indices!$G$6:$S$6, 0)-1), 2, FALSE), 7)), "")</f>
        <v/>
      </c>
      <c r="H66" t="str">
        <f>IF(LEN($E66)&gt;0, IF('Library Prep'!$G$12 = "CD", VLOOKUP($E66, Indices!$G$8:$I$103, 3, FALSE), VLOOKUP($G66&amp;"-7", Indices!$E$8:$F$795, 2,FALSE)), "")</f>
        <v/>
      </c>
      <c r="I66" t="str">
        <f ca="1">IF(LEN($E66)&gt;0, IF('Library Prep'!$G$12 = "CD", VLOOKUP($H66, Indices!$E$8:$F$795, 2, FALSE), LEFT(VLOOKUP('Library Prep'!$H59, OFFSET(Indices!$G$8:$I$103, 0, MATCH('Library Prep'!$G59, Indices!$G$6:$S$6, 0)-1), 2, FALSE), 7)), "")</f>
        <v/>
      </c>
      <c r="J66" t="str">
        <f>IF(LEN($E66)&gt;0, IF('Library Prep'!$G$12 = "CD", IF(LEN(TRIM('Library Prep'!$D59))&gt;0, 'Library Prep'!$D59, ""), VLOOKUP($G66&amp;"-5", Indices!$E$8:$F$795, 2,FALSE)), "")</f>
        <v/>
      </c>
      <c r="K66" t="str">
        <f>IF(LEN($E66) &gt; 0, IF('Library Prep'!$G$12 &lt;&gt; "CD", IF(LEN(TRIM('Library Prep'!$C59)) &gt; 0, 'Library Prep'!$D59, ""), ""), "")</f>
        <v/>
      </c>
    </row>
    <row r="67" spans="1:11" x14ac:dyDescent="0.3">
      <c r="A67" t="str">
        <f>IF(LEN(TRIM('Library Prep'!$B60)) &gt; 0, TRIM('Library Prep'!$B60), "")</f>
        <v/>
      </c>
      <c r="B67" s="24" t="str">
        <f>IF(AND(LEN(TRIM('Library Prep'!$C$2)) &gt; 0, LEN(TRIM('Library Prep'!$B60))&gt;0), 'Library Prep'!$B60 &amp; "-" &amp; 'Library Prep'!$C$2, "")</f>
        <v/>
      </c>
      <c r="C67" s="24" t="str">
        <f>IF(AND(LEN(TRIM('Library Prep'!$C$2)) &gt; 0, LEN(TRIM('Library Prep'!$B60)) &gt; 0), 'Library Prep'!$C$2, "")</f>
        <v/>
      </c>
      <c r="D67" s="24" t="str">
        <f>IF(AND(LEN(TRIM('Library Prep'!$C$2)) &gt; 0, LEN(TRIM('Library Prep'!$B60)) &gt; 0), 'Library Prep'!$A60, "")</f>
        <v/>
      </c>
      <c r="E67" t="str">
        <f>IF(LEN(TRIM('Library Prep'!$B60)) = 0, "", IF('Library Prep'!$G$12="CD", 'Library Prep'!H60, RIGHT('Library Prep'!G60, 1)))</f>
        <v/>
      </c>
      <c r="F67" t="str">
        <f>IF(LEN($E67)&gt;0, IF('Library Prep'!$G$12 = "CD", VLOOKUP($E67, Indices!$G$8:$I$103, 2, FALSE), 'Library Prep'!$H60), "")</f>
        <v/>
      </c>
      <c r="G67" t="str">
        <f ca="1">IF(LEN($E67)&gt;0, IF('Library Prep'!$G$12 = "CD", VLOOKUP($F67, Indices!$E$8:$F$795, 2, FALSE), LEFT(VLOOKUP('Library Prep'!$H60, OFFSET(Indices!$G$8:$I$103, 0, MATCH('Library Prep'!$G60, Indices!$G$6:$S$6, 0)-1), 2, FALSE), 7)), "")</f>
        <v/>
      </c>
      <c r="H67" t="str">
        <f>IF(LEN($E67)&gt;0, IF('Library Prep'!$G$12 = "CD", VLOOKUP($E67, Indices!$G$8:$I$103, 3, FALSE), VLOOKUP($G67&amp;"-7", Indices!$E$8:$F$795, 2,FALSE)), "")</f>
        <v/>
      </c>
      <c r="I67" t="str">
        <f ca="1">IF(LEN($E67)&gt;0, IF('Library Prep'!$G$12 = "CD", VLOOKUP($H67, Indices!$E$8:$F$795, 2, FALSE), LEFT(VLOOKUP('Library Prep'!$H60, OFFSET(Indices!$G$8:$I$103, 0, MATCH('Library Prep'!$G60, Indices!$G$6:$S$6, 0)-1), 2, FALSE), 7)), "")</f>
        <v/>
      </c>
      <c r="J67" t="str">
        <f>IF(LEN($E67)&gt;0, IF('Library Prep'!$G$12 = "CD", IF(LEN(TRIM('Library Prep'!$D60))&gt;0, 'Library Prep'!$D60, ""), VLOOKUP($G67&amp;"-5", Indices!$E$8:$F$795, 2,FALSE)), "")</f>
        <v/>
      </c>
      <c r="K67" t="str">
        <f>IF(LEN($E67) &gt; 0, IF('Library Prep'!$G$12 &lt;&gt; "CD", IF(LEN(TRIM('Library Prep'!$C60)) &gt; 0, 'Library Prep'!$D60, ""), ""), "")</f>
        <v/>
      </c>
    </row>
    <row r="68" spans="1:11" x14ac:dyDescent="0.3">
      <c r="A68" t="str">
        <f>IF(LEN(TRIM('Library Prep'!$B61)) &gt; 0, TRIM('Library Prep'!$B61), "")</f>
        <v/>
      </c>
      <c r="B68" s="24" t="str">
        <f>IF(AND(LEN(TRIM('Library Prep'!$C$2)) &gt; 0, LEN(TRIM('Library Prep'!$B61))&gt;0), 'Library Prep'!$B61 &amp; "-" &amp; 'Library Prep'!$C$2, "")</f>
        <v/>
      </c>
      <c r="C68" s="24" t="str">
        <f>IF(AND(LEN(TRIM('Library Prep'!$C$2)) &gt; 0, LEN(TRIM('Library Prep'!$B61)) &gt; 0), 'Library Prep'!$C$2, "")</f>
        <v/>
      </c>
      <c r="D68" s="24" t="str">
        <f>IF(AND(LEN(TRIM('Library Prep'!$C$2)) &gt; 0, LEN(TRIM('Library Prep'!$B61)) &gt; 0), 'Library Prep'!$A61, "")</f>
        <v/>
      </c>
      <c r="E68" t="str">
        <f>IF(LEN(TRIM('Library Prep'!$B61)) = 0, "", IF('Library Prep'!$G$12="CD", 'Library Prep'!H61, RIGHT('Library Prep'!G61, 1)))</f>
        <v/>
      </c>
      <c r="F68" t="str">
        <f>IF(LEN($E68)&gt;0, IF('Library Prep'!$G$12 = "CD", VLOOKUP($E68, Indices!$G$8:$I$103, 2, FALSE), 'Library Prep'!$H61), "")</f>
        <v/>
      </c>
      <c r="G68" t="str">
        <f ca="1">IF(LEN($E68)&gt;0, IF('Library Prep'!$G$12 = "CD", VLOOKUP($F68, Indices!$E$8:$F$795, 2, FALSE), LEFT(VLOOKUP('Library Prep'!$H61, OFFSET(Indices!$G$8:$I$103, 0, MATCH('Library Prep'!$G61, Indices!$G$6:$S$6, 0)-1), 2, FALSE), 7)), "")</f>
        <v/>
      </c>
      <c r="H68" t="str">
        <f>IF(LEN($E68)&gt;0, IF('Library Prep'!$G$12 = "CD", VLOOKUP($E68, Indices!$G$8:$I$103, 3, FALSE), VLOOKUP($G68&amp;"-7", Indices!$E$8:$F$795, 2,FALSE)), "")</f>
        <v/>
      </c>
      <c r="I68" t="str">
        <f ca="1">IF(LEN($E68)&gt;0, IF('Library Prep'!$G$12 = "CD", VLOOKUP($H68, Indices!$E$8:$F$795, 2, FALSE), LEFT(VLOOKUP('Library Prep'!$H61, OFFSET(Indices!$G$8:$I$103, 0, MATCH('Library Prep'!$G61, Indices!$G$6:$S$6, 0)-1), 2, FALSE), 7)), "")</f>
        <v/>
      </c>
      <c r="J68" t="str">
        <f>IF(LEN($E68)&gt;0, IF('Library Prep'!$G$12 = "CD", IF(LEN(TRIM('Library Prep'!$D61))&gt;0, 'Library Prep'!$D61, ""), VLOOKUP($G68&amp;"-5", Indices!$E$8:$F$795, 2,FALSE)), "")</f>
        <v/>
      </c>
      <c r="K68" t="str">
        <f>IF(LEN($E68) &gt; 0, IF('Library Prep'!$G$12 &lt;&gt; "CD", IF(LEN(TRIM('Library Prep'!$C61)) &gt; 0, 'Library Prep'!$D61, ""), ""), "")</f>
        <v/>
      </c>
    </row>
    <row r="69" spans="1:11" x14ac:dyDescent="0.3">
      <c r="A69" t="str">
        <f>IF(LEN(TRIM('Library Prep'!$B62)) &gt; 0, TRIM('Library Prep'!$B62), "")</f>
        <v/>
      </c>
      <c r="B69" s="24" t="str">
        <f>IF(AND(LEN(TRIM('Library Prep'!$C$2)) &gt; 0, LEN(TRIM('Library Prep'!$B62))&gt;0), 'Library Prep'!$B62 &amp; "-" &amp; 'Library Prep'!$C$2, "")</f>
        <v/>
      </c>
      <c r="C69" s="24" t="str">
        <f>IF(AND(LEN(TRIM('Library Prep'!$C$2)) &gt; 0, LEN(TRIM('Library Prep'!$B62)) &gt; 0), 'Library Prep'!$C$2, "")</f>
        <v/>
      </c>
      <c r="D69" s="24" t="str">
        <f>IF(AND(LEN(TRIM('Library Prep'!$C$2)) &gt; 0, LEN(TRIM('Library Prep'!$B62)) &gt; 0), 'Library Prep'!$A62, "")</f>
        <v/>
      </c>
      <c r="E69" t="str">
        <f>IF(LEN(TRIM('Library Prep'!$B62)) = 0, "", IF('Library Prep'!$G$12="CD", 'Library Prep'!H62, RIGHT('Library Prep'!G62, 1)))</f>
        <v/>
      </c>
      <c r="F69" t="str">
        <f>IF(LEN($E69)&gt;0, IF('Library Prep'!$G$12 = "CD", VLOOKUP($E69, Indices!$G$8:$I$103, 2, FALSE), 'Library Prep'!$H62), "")</f>
        <v/>
      </c>
      <c r="G69" t="str">
        <f ca="1">IF(LEN($E69)&gt;0, IF('Library Prep'!$G$12 = "CD", VLOOKUP($F69, Indices!$E$8:$F$795, 2, FALSE), LEFT(VLOOKUP('Library Prep'!$H62, OFFSET(Indices!$G$8:$I$103, 0, MATCH('Library Prep'!$G62, Indices!$G$6:$S$6, 0)-1), 2, FALSE), 7)), "")</f>
        <v/>
      </c>
      <c r="H69" t="str">
        <f>IF(LEN($E69)&gt;0, IF('Library Prep'!$G$12 = "CD", VLOOKUP($E69, Indices!$G$8:$I$103, 3, FALSE), VLOOKUP($G69&amp;"-7", Indices!$E$8:$F$795, 2,FALSE)), "")</f>
        <v/>
      </c>
      <c r="I69" t="str">
        <f ca="1">IF(LEN($E69)&gt;0, IF('Library Prep'!$G$12 = "CD", VLOOKUP($H69, Indices!$E$8:$F$795, 2, FALSE), LEFT(VLOOKUP('Library Prep'!$H62, OFFSET(Indices!$G$8:$I$103, 0, MATCH('Library Prep'!$G62, Indices!$G$6:$S$6, 0)-1), 2, FALSE), 7)), "")</f>
        <v/>
      </c>
      <c r="J69" t="str">
        <f>IF(LEN($E69)&gt;0, IF('Library Prep'!$G$12 = "CD", IF(LEN(TRIM('Library Prep'!$D62))&gt;0, 'Library Prep'!$D62, ""), VLOOKUP($G69&amp;"-5", Indices!$E$8:$F$795, 2,FALSE)), "")</f>
        <v/>
      </c>
      <c r="K69" t="str">
        <f>IF(LEN($E69) &gt; 0, IF('Library Prep'!$G$12 &lt;&gt; "CD", IF(LEN(TRIM('Library Prep'!$C62)) &gt; 0, 'Library Prep'!$D62, ""), ""), "")</f>
        <v/>
      </c>
    </row>
    <row r="70" spans="1:11" x14ac:dyDescent="0.3">
      <c r="A70" t="str">
        <f>IF(LEN(TRIM('Library Prep'!$B63)) &gt; 0, TRIM('Library Prep'!$B63), "")</f>
        <v/>
      </c>
      <c r="B70" s="24" t="str">
        <f>IF(AND(LEN(TRIM('Library Prep'!$C$2)) &gt; 0, LEN(TRIM('Library Prep'!$B63))&gt;0), 'Library Prep'!$B63 &amp; "-" &amp; 'Library Prep'!$C$2, "")</f>
        <v/>
      </c>
      <c r="C70" s="24" t="str">
        <f>IF(AND(LEN(TRIM('Library Prep'!$C$2)) &gt; 0, LEN(TRIM('Library Prep'!$B63)) &gt; 0), 'Library Prep'!$C$2, "")</f>
        <v/>
      </c>
      <c r="D70" s="24" t="str">
        <f>IF(AND(LEN(TRIM('Library Prep'!$C$2)) &gt; 0, LEN(TRIM('Library Prep'!$B63)) &gt; 0), 'Library Prep'!$A63, "")</f>
        <v/>
      </c>
      <c r="E70" t="str">
        <f>IF(LEN(TRIM('Library Prep'!$B63)) = 0, "", IF('Library Prep'!$G$12="CD", 'Library Prep'!H63, RIGHT('Library Prep'!G63, 1)))</f>
        <v/>
      </c>
      <c r="F70" t="str">
        <f>IF(LEN($E70)&gt;0, IF('Library Prep'!$G$12 = "CD", VLOOKUP($E70, Indices!$G$8:$I$103, 2, FALSE), 'Library Prep'!$H63), "")</f>
        <v/>
      </c>
      <c r="G70" t="str">
        <f ca="1">IF(LEN($E70)&gt;0, IF('Library Prep'!$G$12 = "CD", VLOOKUP($F70, Indices!$E$8:$F$795, 2, FALSE), LEFT(VLOOKUP('Library Prep'!$H63, OFFSET(Indices!$G$8:$I$103, 0, MATCH('Library Prep'!$G63, Indices!$G$6:$S$6, 0)-1), 2, FALSE), 7)), "")</f>
        <v/>
      </c>
      <c r="H70" t="str">
        <f>IF(LEN($E70)&gt;0, IF('Library Prep'!$G$12 = "CD", VLOOKUP($E70, Indices!$G$8:$I$103, 3, FALSE), VLOOKUP($G70&amp;"-7", Indices!$E$8:$F$795, 2,FALSE)), "")</f>
        <v/>
      </c>
      <c r="I70" t="str">
        <f ca="1">IF(LEN($E70)&gt;0, IF('Library Prep'!$G$12 = "CD", VLOOKUP($H70, Indices!$E$8:$F$795, 2, FALSE), LEFT(VLOOKUP('Library Prep'!$H63, OFFSET(Indices!$G$8:$I$103, 0, MATCH('Library Prep'!$G63, Indices!$G$6:$S$6, 0)-1), 2, FALSE), 7)), "")</f>
        <v/>
      </c>
      <c r="J70" t="str">
        <f>IF(LEN($E70)&gt;0, IF('Library Prep'!$G$12 = "CD", IF(LEN(TRIM('Library Prep'!$D63))&gt;0, 'Library Prep'!$D63, ""), VLOOKUP($G70&amp;"-5", Indices!$E$8:$F$795, 2,FALSE)), "")</f>
        <v/>
      </c>
      <c r="K70" t="str">
        <f>IF(LEN($E70) &gt; 0, IF('Library Prep'!$G$12 &lt;&gt; "CD", IF(LEN(TRIM('Library Prep'!$C63)) &gt; 0, 'Library Prep'!$D63, ""), ""), "")</f>
        <v/>
      </c>
    </row>
    <row r="71" spans="1:11" x14ac:dyDescent="0.3">
      <c r="A71" t="str">
        <f>IF(LEN(TRIM('Library Prep'!$B64)) &gt; 0, TRIM('Library Prep'!$B64), "")</f>
        <v/>
      </c>
      <c r="B71" s="24" t="str">
        <f>IF(AND(LEN(TRIM('Library Prep'!$C$2)) &gt; 0, LEN(TRIM('Library Prep'!$B64))&gt;0), 'Library Prep'!$B64 &amp; "-" &amp; 'Library Prep'!$C$2, "")</f>
        <v/>
      </c>
      <c r="C71" s="24" t="str">
        <f>IF(AND(LEN(TRIM('Library Prep'!$C$2)) &gt; 0, LEN(TRIM('Library Prep'!$B64)) &gt; 0), 'Library Prep'!$C$2, "")</f>
        <v/>
      </c>
      <c r="D71" s="24" t="str">
        <f>IF(AND(LEN(TRIM('Library Prep'!$C$2)) &gt; 0, LEN(TRIM('Library Prep'!$B64)) &gt; 0), 'Library Prep'!$A64, "")</f>
        <v/>
      </c>
      <c r="E71" t="str">
        <f>IF(LEN(TRIM('Library Prep'!$B64)) = 0, "", IF('Library Prep'!$G$12="CD", 'Library Prep'!H64, RIGHT('Library Prep'!G64, 1)))</f>
        <v/>
      </c>
      <c r="F71" t="str">
        <f>IF(LEN($E71)&gt;0, IF('Library Prep'!$G$12 = "CD", VLOOKUP($E71, Indices!$G$8:$I$103, 2, FALSE), 'Library Prep'!$H64), "")</f>
        <v/>
      </c>
      <c r="G71" t="str">
        <f ca="1">IF(LEN($E71)&gt;0, IF('Library Prep'!$G$12 = "CD", VLOOKUP($F71, Indices!$E$8:$F$795, 2, FALSE), LEFT(VLOOKUP('Library Prep'!$H64, OFFSET(Indices!$G$8:$I$103, 0, MATCH('Library Prep'!$G64, Indices!$G$6:$S$6, 0)-1), 2, FALSE), 7)), "")</f>
        <v/>
      </c>
      <c r="H71" t="str">
        <f>IF(LEN($E71)&gt;0, IF('Library Prep'!$G$12 = "CD", VLOOKUP($E71, Indices!$G$8:$I$103, 3, FALSE), VLOOKUP($G71&amp;"-7", Indices!$E$8:$F$795, 2,FALSE)), "")</f>
        <v/>
      </c>
      <c r="I71" t="str">
        <f ca="1">IF(LEN($E71)&gt;0, IF('Library Prep'!$G$12 = "CD", VLOOKUP($H71, Indices!$E$8:$F$795, 2, FALSE), LEFT(VLOOKUP('Library Prep'!$H64, OFFSET(Indices!$G$8:$I$103, 0, MATCH('Library Prep'!$G64, Indices!$G$6:$S$6, 0)-1), 2, FALSE), 7)), "")</f>
        <v/>
      </c>
      <c r="J71" t="str">
        <f>IF(LEN($E71)&gt;0, IF('Library Prep'!$G$12 = "CD", IF(LEN(TRIM('Library Prep'!$D64))&gt;0, 'Library Prep'!$D64, ""), VLOOKUP($G71&amp;"-5", Indices!$E$8:$F$795, 2,FALSE)), "")</f>
        <v/>
      </c>
      <c r="K71" t="str">
        <f>IF(LEN($E71) &gt; 0, IF('Library Prep'!$G$12 &lt;&gt; "CD", IF(LEN(TRIM('Library Prep'!$C64)) &gt; 0, 'Library Prep'!$D64, ""), ""), "")</f>
        <v/>
      </c>
    </row>
    <row r="72" spans="1:11" x14ac:dyDescent="0.3">
      <c r="A72" t="str">
        <f>IF(LEN(TRIM('Library Prep'!$B65)) &gt; 0, TRIM('Library Prep'!$B65), "")</f>
        <v/>
      </c>
      <c r="B72" s="24" t="str">
        <f>IF(AND(LEN(TRIM('Library Prep'!$C$2)) &gt; 0, LEN(TRIM('Library Prep'!$B65))&gt;0), 'Library Prep'!$B65 &amp; "-" &amp; 'Library Prep'!$C$2, "")</f>
        <v/>
      </c>
      <c r="C72" s="24" t="str">
        <f>IF(AND(LEN(TRIM('Library Prep'!$C$2)) &gt; 0, LEN(TRIM('Library Prep'!$B65)) &gt; 0), 'Library Prep'!$C$2, "")</f>
        <v/>
      </c>
      <c r="D72" s="24" t="str">
        <f>IF(AND(LEN(TRIM('Library Prep'!$C$2)) &gt; 0, LEN(TRIM('Library Prep'!$B65)) &gt; 0), 'Library Prep'!$A65, "")</f>
        <v/>
      </c>
      <c r="E72" t="str">
        <f>IF(LEN(TRIM('Library Prep'!$B65)) = 0, "", IF('Library Prep'!$G$12="CD", 'Library Prep'!H65, RIGHT('Library Prep'!G65, 1)))</f>
        <v/>
      </c>
      <c r="F72" t="str">
        <f>IF(LEN($E72)&gt;0, IF('Library Prep'!$G$12 = "CD", VLOOKUP($E72, Indices!$G$8:$I$103, 2, FALSE), 'Library Prep'!$H65), "")</f>
        <v/>
      </c>
      <c r="G72" t="str">
        <f ca="1">IF(LEN($E72)&gt;0, IF('Library Prep'!$G$12 = "CD", VLOOKUP($F72, Indices!$E$8:$F$795, 2, FALSE), LEFT(VLOOKUP('Library Prep'!$H65, OFFSET(Indices!$G$8:$I$103, 0, MATCH('Library Prep'!$G65, Indices!$G$6:$S$6, 0)-1), 2, FALSE), 7)), "")</f>
        <v/>
      </c>
      <c r="H72" t="str">
        <f>IF(LEN($E72)&gt;0, IF('Library Prep'!$G$12 = "CD", VLOOKUP($E72, Indices!$G$8:$I$103, 3, FALSE), VLOOKUP($G72&amp;"-7", Indices!$E$8:$F$795, 2,FALSE)), "")</f>
        <v/>
      </c>
      <c r="I72" t="str">
        <f ca="1">IF(LEN($E72)&gt;0, IF('Library Prep'!$G$12 = "CD", VLOOKUP($H72, Indices!$E$8:$F$795, 2, FALSE), LEFT(VLOOKUP('Library Prep'!$H65, OFFSET(Indices!$G$8:$I$103, 0, MATCH('Library Prep'!$G65, Indices!$G$6:$S$6, 0)-1), 2, FALSE), 7)), "")</f>
        <v/>
      </c>
      <c r="J72" t="str">
        <f>IF(LEN($E72)&gt;0, IF('Library Prep'!$G$12 = "CD", IF(LEN(TRIM('Library Prep'!$D65))&gt;0, 'Library Prep'!$D65, ""), VLOOKUP($G72&amp;"-5", Indices!$E$8:$F$795, 2,FALSE)), "")</f>
        <v/>
      </c>
      <c r="K72" t="str">
        <f>IF(LEN($E72) &gt; 0, IF('Library Prep'!$G$12 &lt;&gt; "CD", IF(LEN(TRIM('Library Prep'!$C65)) &gt; 0, 'Library Prep'!$D65, ""), ""), "")</f>
        <v/>
      </c>
    </row>
    <row r="73" spans="1:11" x14ac:dyDescent="0.3">
      <c r="A73" t="str">
        <f>IF(LEN(TRIM('Library Prep'!$B66)) &gt; 0, TRIM('Library Prep'!$B66), "")</f>
        <v/>
      </c>
      <c r="B73" s="24" t="str">
        <f>IF(AND(LEN(TRIM('Library Prep'!$C$2)) &gt; 0, LEN(TRIM('Library Prep'!$B66))&gt;0), 'Library Prep'!$B66 &amp; "-" &amp; 'Library Prep'!$C$2, "")</f>
        <v/>
      </c>
      <c r="C73" s="24" t="str">
        <f>IF(AND(LEN(TRIM('Library Prep'!$C$2)) &gt; 0, LEN(TRIM('Library Prep'!$B66)) &gt; 0), 'Library Prep'!$C$2, "")</f>
        <v/>
      </c>
      <c r="D73" s="24" t="str">
        <f>IF(AND(LEN(TRIM('Library Prep'!$C$2)) &gt; 0, LEN(TRIM('Library Prep'!$B66)) &gt; 0), 'Library Prep'!$A66, "")</f>
        <v/>
      </c>
      <c r="E73" t="str">
        <f>IF(LEN(TRIM('Library Prep'!$B66)) = 0, "", IF('Library Prep'!$G$12="CD", 'Library Prep'!H66, RIGHT('Library Prep'!G66, 1)))</f>
        <v/>
      </c>
      <c r="F73" t="str">
        <f>IF(LEN($E73)&gt;0, IF('Library Prep'!$G$12 = "CD", VLOOKUP($E73, Indices!$G$8:$I$103, 2, FALSE), 'Library Prep'!$H66), "")</f>
        <v/>
      </c>
      <c r="G73" t="str">
        <f ca="1">IF(LEN($E73)&gt;0, IF('Library Prep'!$G$12 = "CD", VLOOKUP($F73, Indices!$E$8:$F$795, 2, FALSE), LEFT(VLOOKUP('Library Prep'!$H66, OFFSET(Indices!$G$8:$I$103, 0, MATCH('Library Prep'!$G66, Indices!$G$6:$S$6, 0)-1), 2, FALSE), 7)), "")</f>
        <v/>
      </c>
      <c r="H73" t="str">
        <f>IF(LEN($E73)&gt;0, IF('Library Prep'!$G$12 = "CD", VLOOKUP($E73, Indices!$G$8:$I$103, 3, FALSE), VLOOKUP($G73&amp;"-7", Indices!$E$8:$F$795, 2,FALSE)), "")</f>
        <v/>
      </c>
      <c r="I73" t="str">
        <f ca="1">IF(LEN($E73)&gt;0, IF('Library Prep'!$G$12 = "CD", VLOOKUP($H73, Indices!$E$8:$F$795, 2, FALSE), LEFT(VLOOKUP('Library Prep'!$H66, OFFSET(Indices!$G$8:$I$103, 0, MATCH('Library Prep'!$G66, Indices!$G$6:$S$6, 0)-1), 2, FALSE), 7)), "")</f>
        <v/>
      </c>
      <c r="J73" t="str">
        <f>IF(LEN($E73)&gt;0, IF('Library Prep'!$G$12 = "CD", IF(LEN(TRIM('Library Prep'!$D66))&gt;0, 'Library Prep'!$D66, ""), VLOOKUP($G73&amp;"-5", Indices!$E$8:$F$795, 2,FALSE)), "")</f>
        <v/>
      </c>
      <c r="K73" t="str">
        <f>IF(LEN($E73) &gt; 0, IF('Library Prep'!$G$12 &lt;&gt; "CD", IF(LEN(TRIM('Library Prep'!$C66)) &gt; 0, 'Library Prep'!$D66, ""), ""), "")</f>
        <v/>
      </c>
    </row>
    <row r="74" spans="1:11" x14ac:dyDescent="0.3">
      <c r="A74" t="str">
        <f>IF(LEN(TRIM('Library Prep'!$B67)) &gt; 0, TRIM('Library Prep'!$B67), "")</f>
        <v/>
      </c>
      <c r="B74" s="24" t="str">
        <f>IF(AND(LEN(TRIM('Library Prep'!$C$2)) &gt; 0, LEN(TRIM('Library Prep'!$B67))&gt;0), 'Library Prep'!$B67 &amp; "-" &amp; 'Library Prep'!$C$2, "")</f>
        <v/>
      </c>
      <c r="C74" s="24" t="str">
        <f>IF(AND(LEN(TRIM('Library Prep'!$C$2)) &gt; 0, LEN(TRIM('Library Prep'!$B67)) &gt; 0), 'Library Prep'!$C$2, "")</f>
        <v/>
      </c>
      <c r="D74" s="24" t="str">
        <f>IF(AND(LEN(TRIM('Library Prep'!$C$2)) &gt; 0, LEN(TRIM('Library Prep'!$B67)) &gt; 0), 'Library Prep'!$A67, "")</f>
        <v/>
      </c>
      <c r="E74" t="str">
        <f>IF(LEN(TRIM('Library Prep'!$B67)) = 0, "", IF('Library Prep'!$G$12="CD", 'Library Prep'!H67, RIGHT('Library Prep'!G67, 1)))</f>
        <v/>
      </c>
      <c r="F74" t="str">
        <f>IF(LEN($E74)&gt;0, IF('Library Prep'!$G$12 = "CD", VLOOKUP($E74, Indices!$G$8:$I$103, 2, FALSE), 'Library Prep'!$H67), "")</f>
        <v/>
      </c>
      <c r="G74" t="str">
        <f ca="1">IF(LEN($E74)&gt;0, IF('Library Prep'!$G$12 = "CD", VLOOKUP($F74, Indices!$E$8:$F$795, 2, FALSE), LEFT(VLOOKUP('Library Prep'!$H67, OFFSET(Indices!$G$8:$I$103, 0, MATCH('Library Prep'!$G67, Indices!$G$6:$S$6, 0)-1), 2, FALSE), 7)), "")</f>
        <v/>
      </c>
      <c r="H74" t="str">
        <f>IF(LEN($E74)&gt;0, IF('Library Prep'!$G$12 = "CD", VLOOKUP($E74, Indices!$G$8:$I$103, 3, FALSE), VLOOKUP($G74&amp;"-7", Indices!$E$8:$F$795, 2,FALSE)), "")</f>
        <v/>
      </c>
      <c r="I74" t="str">
        <f ca="1">IF(LEN($E74)&gt;0, IF('Library Prep'!$G$12 = "CD", VLOOKUP($H74, Indices!$E$8:$F$795, 2, FALSE), LEFT(VLOOKUP('Library Prep'!$H67, OFFSET(Indices!$G$8:$I$103, 0, MATCH('Library Prep'!$G67, Indices!$G$6:$S$6, 0)-1), 2, FALSE), 7)), "")</f>
        <v/>
      </c>
      <c r="J74" t="str">
        <f>IF(LEN($E74)&gt;0, IF('Library Prep'!$G$12 = "CD", IF(LEN(TRIM('Library Prep'!$D67))&gt;0, 'Library Prep'!$D67, ""), VLOOKUP($G74&amp;"-5", Indices!$E$8:$F$795, 2,FALSE)), "")</f>
        <v/>
      </c>
      <c r="K74" t="str">
        <f>IF(LEN($E74) &gt; 0, IF('Library Prep'!$G$12 &lt;&gt; "CD", IF(LEN(TRIM('Library Prep'!$C67)) &gt; 0, 'Library Prep'!$D67, ""), ""), "")</f>
        <v/>
      </c>
    </row>
    <row r="75" spans="1:11" x14ac:dyDescent="0.3">
      <c r="A75" t="str">
        <f>IF(LEN(TRIM('Library Prep'!$B68)) &gt; 0, TRIM('Library Prep'!$B68), "")</f>
        <v/>
      </c>
      <c r="B75" s="24" t="str">
        <f>IF(AND(LEN(TRIM('Library Prep'!$C$2)) &gt; 0, LEN(TRIM('Library Prep'!$B68))&gt;0), 'Library Prep'!$B68 &amp; "-" &amp; 'Library Prep'!$C$2, "")</f>
        <v/>
      </c>
      <c r="C75" s="24" t="str">
        <f>IF(AND(LEN(TRIM('Library Prep'!$C$2)) &gt; 0, LEN(TRIM('Library Prep'!$B68)) &gt; 0), 'Library Prep'!$C$2, "")</f>
        <v/>
      </c>
      <c r="D75" s="24" t="str">
        <f>IF(AND(LEN(TRIM('Library Prep'!$C$2)) &gt; 0, LEN(TRIM('Library Prep'!$B68)) &gt; 0), 'Library Prep'!$A68, "")</f>
        <v/>
      </c>
      <c r="E75" t="str">
        <f>IF(LEN(TRIM('Library Prep'!$B68)) = 0, "", IF('Library Prep'!$G$12="CD", 'Library Prep'!H68, RIGHT('Library Prep'!G68, 1)))</f>
        <v/>
      </c>
      <c r="F75" t="str">
        <f>IF(LEN($E75)&gt;0, IF('Library Prep'!$G$12 = "CD", VLOOKUP($E75, Indices!$G$8:$I$103, 2, FALSE), 'Library Prep'!$H68), "")</f>
        <v/>
      </c>
      <c r="G75" t="str">
        <f ca="1">IF(LEN($E75)&gt;0, IF('Library Prep'!$G$12 = "CD", VLOOKUP($F75, Indices!$E$8:$F$795, 2, FALSE), LEFT(VLOOKUP('Library Prep'!$H68, OFFSET(Indices!$G$8:$I$103, 0, MATCH('Library Prep'!$G68, Indices!$G$6:$S$6, 0)-1), 2, FALSE), 7)), "")</f>
        <v/>
      </c>
      <c r="H75" t="str">
        <f>IF(LEN($E75)&gt;0, IF('Library Prep'!$G$12 = "CD", VLOOKUP($E75, Indices!$G$8:$I$103, 3, FALSE), VLOOKUP($G75&amp;"-7", Indices!$E$8:$F$795, 2,FALSE)), "")</f>
        <v/>
      </c>
      <c r="I75" t="str">
        <f ca="1">IF(LEN($E75)&gt;0, IF('Library Prep'!$G$12 = "CD", VLOOKUP($H75, Indices!$E$8:$F$795, 2, FALSE), LEFT(VLOOKUP('Library Prep'!$H68, OFFSET(Indices!$G$8:$I$103, 0, MATCH('Library Prep'!$G68, Indices!$G$6:$S$6, 0)-1), 2, FALSE), 7)), "")</f>
        <v/>
      </c>
      <c r="J75" t="str">
        <f>IF(LEN($E75)&gt;0, IF('Library Prep'!$G$12 = "CD", IF(LEN(TRIM('Library Prep'!$D68))&gt;0, 'Library Prep'!$D68, ""), VLOOKUP($G75&amp;"-5", Indices!$E$8:$F$795, 2,FALSE)), "")</f>
        <v/>
      </c>
      <c r="K75" t="str">
        <f>IF(LEN($E75) &gt; 0, IF('Library Prep'!$G$12 &lt;&gt; "CD", IF(LEN(TRIM('Library Prep'!$C68)) &gt; 0, 'Library Prep'!$D68, ""), ""), "")</f>
        <v/>
      </c>
    </row>
    <row r="76" spans="1:11" x14ac:dyDescent="0.3">
      <c r="A76" t="str">
        <f>IF(LEN(TRIM('Library Prep'!$B69)) &gt; 0, TRIM('Library Prep'!$B69), "")</f>
        <v/>
      </c>
      <c r="B76" s="24" t="str">
        <f>IF(AND(LEN(TRIM('Library Prep'!$C$2)) &gt; 0, LEN(TRIM('Library Prep'!$B69))&gt;0), 'Library Prep'!$B69 &amp; "-" &amp; 'Library Prep'!$C$2, "")</f>
        <v/>
      </c>
      <c r="C76" s="24" t="str">
        <f>IF(AND(LEN(TRIM('Library Prep'!$C$2)) &gt; 0, LEN(TRIM('Library Prep'!$B69)) &gt; 0), 'Library Prep'!$C$2, "")</f>
        <v/>
      </c>
      <c r="D76" s="24" t="str">
        <f>IF(AND(LEN(TRIM('Library Prep'!$C$2)) &gt; 0, LEN(TRIM('Library Prep'!$B69)) &gt; 0), 'Library Prep'!$A69, "")</f>
        <v/>
      </c>
      <c r="E76" t="str">
        <f>IF(LEN(TRIM('Library Prep'!$B69)) = 0, "", IF('Library Prep'!$G$12="CD", 'Library Prep'!H69, RIGHT('Library Prep'!G69, 1)))</f>
        <v/>
      </c>
      <c r="F76" t="str">
        <f>IF(LEN($E76)&gt;0, IF('Library Prep'!$G$12 = "CD", VLOOKUP($E76, Indices!$G$8:$I$103, 2, FALSE), 'Library Prep'!$H69), "")</f>
        <v/>
      </c>
      <c r="G76" t="str">
        <f ca="1">IF(LEN($E76)&gt;0, IF('Library Prep'!$G$12 = "CD", VLOOKUP($F76, Indices!$E$8:$F$795, 2, FALSE), LEFT(VLOOKUP('Library Prep'!$H69, OFFSET(Indices!$G$8:$I$103, 0, MATCH('Library Prep'!$G69, Indices!$G$6:$S$6, 0)-1), 2, FALSE), 7)), "")</f>
        <v/>
      </c>
      <c r="H76" t="str">
        <f>IF(LEN($E76)&gt;0, IF('Library Prep'!$G$12 = "CD", VLOOKUP($E76, Indices!$G$8:$I$103, 3, FALSE), VLOOKUP($G76&amp;"-7", Indices!$E$8:$F$795, 2,FALSE)), "")</f>
        <v/>
      </c>
      <c r="I76" t="str">
        <f ca="1">IF(LEN($E76)&gt;0, IF('Library Prep'!$G$12 = "CD", VLOOKUP($H76, Indices!$E$8:$F$795, 2, FALSE), LEFT(VLOOKUP('Library Prep'!$H69, OFFSET(Indices!$G$8:$I$103, 0, MATCH('Library Prep'!$G69, Indices!$G$6:$S$6, 0)-1), 2, FALSE), 7)), "")</f>
        <v/>
      </c>
      <c r="J76" t="str">
        <f>IF(LEN($E76)&gt;0, IF('Library Prep'!$G$12 = "CD", IF(LEN(TRIM('Library Prep'!$D69))&gt;0, 'Library Prep'!$D69, ""), VLOOKUP($G76&amp;"-5", Indices!$E$8:$F$795, 2,FALSE)), "")</f>
        <v/>
      </c>
      <c r="K76" t="str">
        <f>IF(LEN($E76) &gt; 0, IF('Library Prep'!$G$12 &lt;&gt; "CD", IF(LEN(TRIM('Library Prep'!$C69)) &gt; 0, 'Library Prep'!$D69, ""), ""), "")</f>
        <v/>
      </c>
    </row>
    <row r="77" spans="1:11" x14ac:dyDescent="0.3">
      <c r="A77" t="str">
        <f>IF(LEN(TRIM('Library Prep'!$B70)) &gt; 0, TRIM('Library Prep'!$B70), "")</f>
        <v/>
      </c>
      <c r="B77" s="24" t="str">
        <f>IF(AND(LEN(TRIM('Library Prep'!$C$2)) &gt; 0, LEN(TRIM('Library Prep'!$B70))&gt;0), 'Library Prep'!$B70 &amp; "-" &amp; 'Library Prep'!$C$2, "")</f>
        <v/>
      </c>
      <c r="C77" s="24" t="str">
        <f>IF(AND(LEN(TRIM('Library Prep'!$C$2)) &gt; 0, LEN(TRIM('Library Prep'!$B70)) &gt; 0), 'Library Prep'!$C$2, "")</f>
        <v/>
      </c>
      <c r="D77" s="24" t="str">
        <f>IF(AND(LEN(TRIM('Library Prep'!$C$2)) &gt; 0, LEN(TRIM('Library Prep'!$B70)) &gt; 0), 'Library Prep'!$A70, "")</f>
        <v/>
      </c>
      <c r="E77" t="str">
        <f>IF(LEN(TRIM('Library Prep'!$B70)) = 0, "", IF('Library Prep'!$G$12="CD", 'Library Prep'!H70, RIGHT('Library Prep'!G70, 1)))</f>
        <v/>
      </c>
      <c r="F77" t="str">
        <f>IF(LEN($E77)&gt;0, IF('Library Prep'!$G$12 = "CD", VLOOKUP($E77, Indices!$G$8:$I$103, 2, FALSE), 'Library Prep'!$H70), "")</f>
        <v/>
      </c>
      <c r="G77" t="str">
        <f ca="1">IF(LEN($E77)&gt;0, IF('Library Prep'!$G$12 = "CD", VLOOKUP($F77, Indices!$E$8:$F$795, 2, FALSE), LEFT(VLOOKUP('Library Prep'!$H70, OFFSET(Indices!$G$8:$I$103, 0, MATCH('Library Prep'!$G70, Indices!$G$6:$S$6, 0)-1), 2, FALSE), 7)), "")</f>
        <v/>
      </c>
      <c r="H77" t="str">
        <f>IF(LEN($E77)&gt;0, IF('Library Prep'!$G$12 = "CD", VLOOKUP($E77, Indices!$G$8:$I$103, 3, FALSE), VLOOKUP($G77&amp;"-7", Indices!$E$8:$F$795, 2,FALSE)), "")</f>
        <v/>
      </c>
      <c r="I77" t="str">
        <f ca="1">IF(LEN($E77)&gt;0, IF('Library Prep'!$G$12 = "CD", VLOOKUP($H77, Indices!$E$8:$F$795, 2, FALSE), LEFT(VLOOKUP('Library Prep'!$H70, OFFSET(Indices!$G$8:$I$103, 0, MATCH('Library Prep'!$G70, Indices!$G$6:$S$6, 0)-1), 2, FALSE), 7)), "")</f>
        <v/>
      </c>
      <c r="J77" t="str">
        <f>IF(LEN($E77)&gt;0, IF('Library Prep'!$G$12 = "CD", IF(LEN(TRIM('Library Prep'!$D70))&gt;0, 'Library Prep'!$D70, ""), VLOOKUP($G77&amp;"-5", Indices!$E$8:$F$795, 2,FALSE)), "")</f>
        <v/>
      </c>
      <c r="K77" t="str">
        <f>IF(LEN($E77) &gt; 0, IF('Library Prep'!$G$12 &lt;&gt; "CD", IF(LEN(TRIM('Library Prep'!$C70)) &gt; 0, 'Library Prep'!$D70, ""), ""), "")</f>
        <v/>
      </c>
    </row>
    <row r="78" spans="1:11" x14ac:dyDescent="0.3">
      <c r="A78" t="str">
        <f>IF(LEN(TRIM('Library Prep'!$B71)) &gt; 0, TRIM('Library Prep'!$B71), "")</f>
        <v/>
      </c>
      <c r="B78" s="24" t="str">
        <f>IF(AND(LEN(TRIM('Library Prep'!$C$2)) &gt; 0, LEN(TRIM('Library Prep'!$B71))&gt;0), 'Library Prep'!$B71 &amp; "-" &amp; 'Library Prep'!$C$2, "")</f>
        <v/>
      </c>
      <c r="C78" s="24" t="str">
        <f>IF(AND(LEN(TRIM('Library Prep'!$C$2)) &gt; 0, LEN(TRIM('Library Prep'!$B71)) &gt; 0), 'Library Prep'!$C$2, "")</f>
        <v/>
      </c>
      <c r="D78" s="24" t="str">
        <f>IF(AND(LEN(TRIM('Library Prep'!$C$2)) &gt; 0, LEN(TRIM('Library Prep'!$B71)) &gt; 0), 'Library Prep'!$A71, "")</f>
        <v/>
      </c>
      <c r="E78" t="str">
        <f>IF(LEN(TRIM('Library Prep'!$B71)) = 0, "", IF('Library Prep'!$G$12="CD", 'Library Prep'!H71, RIGHT('Library Prep'!G71, 1)))</f>
        <v/>
      </c>
      <c r="F78" t="str">
        <f>IF(LEN($E78)&gt;0, IF('Library Prep'!$G$12 = "CD", VLOOKUP($E78, Indices!$G$8:$I$103, 2, FALSE), 'Library Prep'!$H71), "")</f>
        <v/>
      </c>
      <c r="G78" t="str">
        <f ca="1">IF(LEN($E78)&gt;0, IF('Library Prep'!$G$12 = "CD", VLOOKUP($F78, Indices!$E$8:$F$795, 2, FALSE), LEFT(VLOOKUP('Library Prep'!$H71, OFFSET(Indices!$G$8:$I$103, 0, MATCH('Library Prep'!$G71, Indices!$G$6:$S$6, 0)-1), 2, FALSE), 7)), "")</f>
        <v/>
      </c>
      <c r="H78" t="str">
        <f>IF(LEN($E78)&gt;0, IF('Library Prep'!$G$12 = "CD", VLOOKUP($E78, Indices!$G$8:$I$103, 3, FALSE), VLOOKUP($G78&amp;"-7", Indices!$E$8:$F$795, 2,FALSE)), "")</f>
        <v/>
      </c>
      <c r="I78" t="str">
        <f ca="1">IF(LEN($E78)&gt;0, IF('Library Prep'!$G$12 = "CD", VLOOKUP($H78, Indices!$E$8:$F$795, 2, FALSE), LEFT(VLOOKUP('Library Prep'!$H71, OFFSET(Indices!$G$8:$I$103, 0, MATCH('Library Prep'!$G71, Indices!$G$6:$S$6, 0)-1), 2, FALSE), 7)), "")</f>
        <v/>
      </c>
      <c r="J78" t="str">
        <f>IF(LEN($E78)&gt;0, IF('Library Prep'!$G$12 = "CD", IF(LEN(TRIM('Library Prep'!$D71))&gt;0, 'Library Prep'!$D71, ""), VLOOKUP($G78&amp;"-5", Indices!$E$8:$F$795, 2,FALSE)), "")</f>
        <v/>
      </c>
      <c r="K78" t="str">
        <f>IF(LEN($E78) &gt; 0, IF('Library Prep'!$G$12 &lt;&gt; "CD", IF(LEN(TRIM('Library Prep'!$C71)) &gt; 0, 'Library Prep'!$D71, ""), ""), "")</f>
        <v/>
      </c>
    </row>
    <row r="79" spans="1:11" x14ac:dyDescent="0.3">
      <c r="A79" t="str">
        <f>IF(LEN(TRIM('Library Prep'!$B72)) &gt; 0, TRIM('Library Prep'!$B72), "")</f>
        <v/>
      </c>
      <c r="B79" s="24" t="str">
        <f>IF(AND(LEN(TRIM('Library Prep'!$C$2)) &gt; 0, LEN(TRIM('Library Prep'!$B72))&gt;0), 'Library Prep'!$B72 &amp; "-" &amp; 'Library Prep'!$C$2, "")</f>
        <v/>
      </c>
      <c r="C79" s="24" t="str">
        <f>IF(AND(LEN(TRIM('Library Prep'!$C$2)) &gt; 0, LEN(TRIM('Library Prep'!$B72)) &gt; 0), 'Library Prep'!$C$2, "")</f>
        <v/>
      </c>
      <c r="D79" s="24" t="str">
        <f>IF(AND(LEN(TRIM('Library Prep'!$C$2)) &gt; 0, LEN(TRIM('Library Prep'!$B72)) &gt; 0), 'Library Prep'!$A72, "")</f>
        <v/>
      </c>
      <c r="E79" t="str">
        <f>IF(LEN(TRIM('Library Prep'!$B72)) = 0, "", IF('Library Prep'!$G$12="CD", 'Library Prep'!H72, RIGHT('Library Prep'!G72, 1)))</f>
        <v/>
      </c>
      <c r="F79" t="str">
        <f>IF(LEN($E79)&gt;0, IF('Library Prep'!$G$12 = "CD", VLOOKUP($E79, Indices!$G$8:$I$103, 2, FALSE), 'Library Prep'!$H72), "")</f>
        <v/>
      </c>
      <c r="G79" t="str">
        <f ca="1">IF(LEN($E79)&gt;0, IF('Library Prep'!$G$12 = "CD", VLOOKUP($F79, Indices!$E$8:$F$795, 2, FALSE), LEFT(VLOOKUP('Library Prep'!$H72, OFFSET(Indices!$G$8:$I$103, 0, MATCH('Library Prep'!$G72, Indices!$G$6:$S$6, 0)-1), 2, FALSE), 7)), "")</f>
        <v/>
      </c>
      <c r="H79" t="str">
        <f>IF(LEN($E79)&gt;0, IF('Library Prep'!$G$12 = "CD", VLOOKUP($E79, Indices!$G$8:$I$103, 3, FALSE), VLOOKUP($G79&amp;"-7", Indices!$E$8:$F$795, 2,FALSE)), "")</f>
        <v/>
      </c>
      <c r="I79" t="str">
        <f ca="1">IF(LEN($E79)&gt;0, IF('Library Prep'!$G$12 = "CD", VLOOKUP($H79, Indices!$E$8:$F$795, 2, FALSE), LEFT(VLOOKUP('Library Prep'!$H72, OFFSET(Indices!$G$8:$I$103, 0, MATCH('Library Prep'!$G72, Indices!$G$6:$S$6, 0)-1), 2, FALSE), 7)), "")</f>
        <v/>
      </c>
      <c r="J79" t="str">
        <f>IF(LEN($E79)&gt;0, IF('Library Prep'!$G$12 = "CD", IF(LEN(TRIM('Library Prep'!$D72))&gt;0, 'Library Prep'!$D72, ""), VLOOKUP($G79&amp;"-5", Indices!$E$8:$F$795, 2,FALSE)), "")</f>
        <v/>
      </c>
      <c r="K79" t="str">
        <f>IF(LEN($E79) &gt; 0, IF('Library Prep'!$G$12 &lt;&gt; "CD", IF(LEN(TRIM('Library Prep'!$C72)) &gt; 0, 'Library Prep'!$D72, ""), ""), "")</f>
        <v/>
      </c>
    </row>
    <row r="80" spans="1:11" x14ac:dyDescent="0.3">
      <c r="A80" t="str">
        <f>IF(LEN(TRIM('Library Prep'!$B73)) &gt; 0, TRIM('Library Prep'!$B73), "")</f>
        <v/>
      </c>
      <c r="B80" s="24" t="str">
        <f>IF(AND(LEN(TRIM('Library Prep'!$C$2)) &gt; 0, LEN(TRIM('Library Prep'!$B73))&gt;0), 'Library Prep'!$B73 &amp; "-" &amp; 'Library Prep'!$C$2, "")</f>
        <v/>
      </c>
      <c r="C80" s="24" t="str">
        <f>IF(AND(LEN(TRIM('Library Prep'!$C$2)) &gt; 0, LEN(TRIM('Library Prep'!$B73)) &gt; 0), 'Library Prep'!$C$2, "")</f>
        <v/>
      </c>
      <c r="D80" s="24" t="str">
        <f>IF(AND(LEN(TRIM('Library Prep'!$C$2)) &gt; 0, LEN(TRIM('Library Prep'!$B73)) &gt; 0), 'Library Prep'!$A73, "")</f>
        <v/>
      </c>
      <c r="E80" t="str">
        <f>IF(LEN(TRIM('Library Prep'!$B73)) = 0, "", IF('Library Prep'!$G$12="CD", 'Library Prep'!H73, RIGHT('Library Prep'!G73, 1)))</f>
        <v/>
      </c>
      <c r="F80" t="str">
        <f>IF(LEN($E80)&gt;0, IF('Library Prep'!$G$12 = "CD", VLOOKUP($E80, Indices!$G$8:$I$103, 2, FALSE), 'Library Prep'!$H73), "")</f>
        <v/>
      </c>
      <c r="G80" t="str">
        <f ca="1">IF(LEN($E80)&gt;0, IF('Library Prep'!$G$12 = "CD", VLOOKUP($F80, Indices!$E$8:$F$795, 2, FALSE), LEFT(VLOOKUP('Library Prep'!$H73, OFFSET(Indices!$G$8:$I$103, 0, MATCH('Library Prep'!$G73, Indices!$G$6:$S$6, 0)-1), 2, FALSE), 7)), "")</f>
        <v/>
      </c>
      <c r="H80" t="str">
        <f>IF(LEN($E80)&gt;0, IF('Library Prep'!$G$12 = "CD", VLOOKUP($E80, Indices!$G$8:$I$103, 3, FALSE), VLOOKUP($G80&amp;"-7", Indices!$E$8:$F$795, 2,FALSE)), "")</f>
        <v/>
      </c>
      <c r="I80" t="str">
        <f ca="1">IF(LEN($E80)&gt;0, IF('Library Prep'!$G$12 = "CD", VLOOKUP($H80, Indices!$E$8:$F$795, 2, FALSE), LEFT(VLOOKUP('Library Prep'!$H73, OFFSET(Indices!$G$8:$I$103, 0, MATCH('Library Prep'!$G73, Indices!$G$6:$S$6, 0)-1), 2, FALSE), 7)), "")</f>
        <v/>
      </c>
      <c r="J80" t="str">
        <f>IF(LEN($E80)&gt;0, IF('Library Prep'!$G$12 = "CD", IF(LEN(TRIM('Library Prep'!$D73))&gt;0, 'Library Prep'!$D73, ""), VLOOKUP($G80&amp;"-5", Indices!$E$8:$F$795, 2,FALSE)), "")</f>
        <v/>
      </c>
      <c r="K80" t="str">
        <f>IF(LEN($E80) &gt; 0, IF('Library Prep'!$G$12 &lt;&gt; "CD", IF(LEN(TRIM('Library Prep'!$C73)) &gt; 0, 'Library Prep'!$D73, ""), ""), "")</f>
        <v/>
      </c>
    </row>
    <row r="81" spans="1:11" x14ac:dyDescent="0.3">
      <c r="A81" t="str">
        <f>IF(LEN(TRIM('Library Prep'!$B74)) &gt; 0, TRIM('Library Prep'!$B74), "")</f>
        <v/>
      </c>
      <c r="B81" s="24" t="str">
        <f>IF(AND(LEN(TRIM('Library Prep'!$C$2)) &gt; 0, LEN(TRIM('Library Prep'!$B74))&gt;0), 'Library Prep'!$B74 &amp; "-" &amp; 'Library Prep'!$C$2, "")</f>
        <v/>
      </c>
      <c r="C81" s="24" t="str">
        <f>IF(AND(LEN(TRIM('Library Prep'!$C$2)) &gt; 0, LEN(TRIM('Library Prep'!$B74)) &gt; 0), 'Library Prep'!$C$2, "")</f>
        <v/>
      </c>
      <c r="D81" s="24" t="str">
        <f>IF(AND(LEN(TRIM('Library Prep'!$C$2)) &gt; 0, LEN(TRIM('Library Prep'!$B74)) &gt; 0), 'Library Prep'!$A74, "")</f>
        <v/>
      </c>
      <c r="E81" t="str">
        <f>IF(LEN(TRIM('Library Prep'!$B74)) = 0, "", IF('Library Prep'!$G$12="CD", 'Library Prep'!H74, RIGHT('Library Prep'!G74, 1)))</f>
        <v/>
      </c>
      <c r="F81" t="str">
        <f>IF(LEN($E81)&gt;0, IF('Library Prep'!$G$12 = "CD", VLOOKUP($E81, Indices!$G$8:$I$103, 2, FALSE), 'Library Prep'!$H74), "")</f>
        <v/>
      </c>
      <c r="G81" t="str">
        <f ca="1">IF(LEN($E81)&gt;0, IF('Library Prep'!$G$12 = "CD", VLOOKUP($F81, Indices!$E$8:$F$795, 2, FALSE), LEFT(VLOOKUP('Library Prep'!$H74, OFFSET(Indices!$G$8:$I$103, 0, MATCH('Library Prep'!$G74, Indices!$G$6:$S$6, 0)-1), 2, FALSE), 7)), "")</f>
        <v/>
      </c>
      <c r="H81" t="str">
        <f>IF(LEN($E81)&gt;0, IF('Library Prep'!$G$12 = "CD", VLOOKUP($E81, Indices!$G$8:$I$103, 3, FALSE), VLOOKUP($G81&amp;"-7", Indices!$E$8:$F$795, 2,FALSE)), "")</f>
        <v/>
      </c>
      <c r="I81" t="str">
        <f ca="1">IF(LEN($E81)&gt;0, IF('Library Prep'!$G$12 = "CD", VLOOKUP($H81, Indices!$E$8:$F$795, 2, FALSE), LEFT(VLOOKUP('Library Prep'!$H74, OFFSET(Indices!$G$8:$I$103, 0, MATCH('Library Prep'!$G74, Indices!$G$6:$S$6, 0)-1), 2, FALSE), 7)), "")</f>
        <v/>
      </c>
      <c r="J81" t="str">
        <f>IF(LEN($E81)&gt;0, IF('Library Prep'!$G$12 = "CD", IF(LEN(TRIM('Library Prep'!$D74))&gt;0, 'Library Prep'!$D74, ""), VLOOKUP($G81&amp;"-5", Indices!$E$8:$F$795, 2,FALSE)), "")</f>
        <v/>
      </c>
      <c r="K81" t="str">
        <f>IF(LEN($E81) &gt; 0, IF('Library Prep'!$G$12 &lt;&gt; "CD", IF(LEN(TRIM('Library Prep'!$C74)) &gt; 0, 'Library Prep'!$D74, ""), ""), "")</f>
        <v/>
      </c>
    </row>
    <row r="82" spans="1:11" x14ac:dyDescent="0.3">
      <c r="A82" t="str">
        <f>IF(LEN(TRIM('Library Prep'!$B75)) &gt; 0, TRIM('Library Prep'!$B75), "")</f>
        <v/>
      </c>
      <c r="B82" s="24" t="str">
        <f>IF(AND(LEN(TRIM('Library Prep'!$C$2)) &gt; 0, LEN(TRIM('Library Prep'!$B75))&gt;0), 'Library Prep'!$B75 &amp; "-" &amp; 'Library Prep'!$C$2, "")</f>
        <v/>
      </c>
      <c r="C82" s="24" t="str">
        <f>IF(AND(LEN(TRIM('Library Prep'!$C$2)) &gt; 0, LEN(TRIM('Library Prep'!$B75)) &gt; 0), 'Library Prep'!$C$2, "")</f>
        <v/>
      </c>
      <c r="D82" s="24" t="str">
        <f>IF(AND(LEN(TRIM('Library Prep'!$C$2)) &gt; 0, LEN(TRIM('Library Prep'!$B75)) &gt; 0), 'Library Prep'!$A75, "")</f>
        <v/>
      </c>
      <c r="E82" t="str">
        <f>IF(LEN(TRIM('Library Prep'!$B75)) = 0, "", IF('Library Prep'!$G$12="CD", 'Library Prep'!H75, RIGHT('Library Prep'!G75, 1)))</f>
        <v/>
      </c>
      <c r="F82" t="str">
        <f>IF(LEN($E82)&gt;0, IF('Library Prep'!$G$12 = "CD", VLOOKUP($E82, Indices!$G$8:$I$103, 2, FALSE), 'Library Prep'!$H75), "")</f>
        <v/>
      </c>
      <c r="G82" t="str">
        <f ca="1">IF(LEN($E82)&gt;0, IF('Library Prep'!$G$12 = "CD", VLOOKUP($F82, Indices!$E$8:$F$795, 2, FALSE), LEFT(VLOOKUP('Library Prep'!$H75, OFFSET(Indices!$G$8:$I$103, 0, MATCH('Library Prep'!$G75, Indices!$G$6:$S$6, 0)-1), 2, FALSE), 7)), "")</f>
        <v/>
      </c>
      <c r="H82" t="str">
        <f>IF(LEN($E82)&gt;0, IF('Library Prep'!$G$12 = "CD", VLOOKUP($E82, Indices!$G$8:$I$103, 3, FALSE), VLOOKUP($G82&amp;"-7", Indices!$E$8:$F$795, 2,FALSE)), "")</f>
        <v/>
      </c>
      <c r="I82" t="str">
        <f ca="1">IF(LEN($E82)&gt;0, IF('Library Prep'!$G$12 = "CD", VLOOKUP($H82, Indices!$E$8:$F$795, 2, FALSE), LEFT(VLOOKUP('Library Prep'!$H75, OFFSET(Indices!$G$8:$I$103, 0, MATCH('Library Prep'!$G75, Indices!$G$6:$S$6, 0)-1), 2, FALSE), 7)), "")</f>
        <v/>
      </c>
      <c r="J82" t="str">
        <f>IF(LEN($E82)&gt;0, IF('Library Prep'!$G$12 = "CD", IF(LEN(TRIM('Library Prep'!$D75))&gt;0, 'Library Prep'!$D75, ""), VLOOKUP($G82&amp;"-5", Indices!$E$8:$F$795, 2,FALSE)), "")</f>
        <v/>
      </c>
      <c r="K82" t="str">
        <f>IF(LEN($E82) &gt; 0, IF('Library Prep'!$G$12 &lt;&gt; "CD", IF(LEN(TRIM('Library Prep'!$C75)) &gt; 0, 'Library Prep'!$D75, ""), ""), "")</f>
        <v/>
      </c>
    </row>
    <row r="83" spans="1:11" x14ac:dyDescent="0.3">
      <c r="A83" t="str">
        <f>IF(LEN(TRIM('Library Prep'!$B76)) &gt; 0, TRIM('Library Prep'!$B76), "")</f>
        <v/>
      </c>
      <c r="B83" s="24" t="str">
        <f>IF(AND(LEN(TRIM('Library Prep'!$C$2)) &gt; 0, LEN(TRIM('Library Prep'!$B76))&gt;0), 'Library Prep'!$B76 &amp; "-" &amp; 'Library Prep'!$C$2, "")</f>
        <v/>
      </c>
      <c r="C83" s="24" t="str">
        <f>IF(AND(LEN(TRIM('Library Prep'!$C$2)) &gt; 0, LEN(TRIM('Library Prep'!$B76)) &gt; 0), 'Library Prep'!$C$2, "")</f>
        <v/>
      </c>
      <c r="D83" s="24" t="str">
        <f>IF(AND(LEN(TRIM('Library Prep'!$C$2)) &gt; 0, LEN(TRIM('Library Prep'!$B76)) &gt; 0), 'Library Prep'!$A76, "")</f>
        <v/>
      </c>
      <c r="E83" t="str">
        <f>IF(LEN(TRIM('Library Prep'!$B76)) = 0, "", IF('Library Prep'!$G$12="CD", 'Library Prep'!H76, RIGHT('Library Prep'!G76, 1)))</f>
        <v/>
      </c>
      <c r="F83" t="str">
        <f>IF(LEN($E83)&gt;0, IF('Library Prep'!$G$12 = "CD", VLOOKUP($E83, Indices!$G$8:$I$103, 2, FALSE), 'Library Prep'!$H76), "")</f>
        <v/>
      </c>
      <c r="G83" t="str">
        <f ca="1">IF(LEN($E83)&gt;0, IF('Library Prep'!$G$12 = "CD", VLOOKUP($F83, Indices!$E$8:$F$795, 2, FALSE), LEFT(VLOOKUP('Library Prep'!$H76, OFFSET(Indices!$G$8:$I$103, 0, MATCH('Library Prep'!$G76, Indices!$G$6:$S$6, 0)-1), 2, FALSE), 7)), "")</f>
        <v/>
      </c>
      <c r="H83" t="str">
        <f>IF(LEN($E83)&gt;0, IF('Library Prep'!$G$12 = "CD", VLOOKUP($E83, Indices!$G$8:$I$103, 3, FALSE), VLOOKUP($G83&amp;"-7", Indices!$E$8:$F$795, 2,FALSE)), "")</f>
        <v/>
      </c>
      <c r="I83" t="str">
        <f ca="1">IF(LEN($E83)&gt;0, IF('Library Prep'!$G$12 = "CD", VLOOKUP($H83, Indices!$E$8:$F$795, 2, FALSE), LEFT(VLOOKUP('Library Prep'!$H76, OFFSET(Indices!$G$8:$I$103, 0, MATCH('Library Prep'!$G76, Indices!$G$6:$S$6, 0)-1), 2, FALSE), 7)), "")</f>
        <v/>
      </c>
      <c r="J83" t="str">
        <f>IF(LEN($E83)&gt;0, IF('Library Prep'!$G$12 = "CD", IF(LEN(TRIM('Library Prep'!$D76))&gt;0, 'Library Prep'!$D76, ""), VLOOKUP($G83&amp;"-5", Indices!$E$8:$F$795, 2,FALSE)), "")</f>
        <v/>
      </c>
      <c r="K83" t="str">
        <f>IF(LEN($E83) &gt; 0, IF('Library Prep'!$G$12 &lt;&gt; "CD", IF(LEN(TRIM('Library Prep'!$C76)) &gt; 0, 'Library Prep'!$D76, ""), ""), "")</f>
        <v/>
      </c>
    </row>
    <row r="84" spans="1:11" x14ac:dyDescent="0.3">
      <c r="A84" t="str">
        <f>IF(LEN(TRIM('Library Prep'!$B77)) &gt; 0, TRIM('Library Prep'!$B77), "")</f>
        <v/>
      </c>
      <c r="B84" s="24" t="str">
        <f>IF(AND(LEN(TRIM('Library Prep'!$C$2)) &gt; 0, LEN(TRIM('Library Prep'!$B77))&gt;0), 'Library Prep'!$B77 &amp; "-" &amp; 'Library Prep'!$C$2, "")</f>
        <v/>
      </c>
      <c r="C84" s="24" t="str">
        <f>IF(AND(LEN(TRIM('Library Prep'!$C$2)) &gt; 0, LEN(TRIM('Library Prep'!$B77)) &gt; 0), 'Library Prep'!$C$2, "")</f>
        <v/>
      </c>
      <c r="D84" s="24" t="str">
        <f>IF(AND(LEN(TRIM('Library Prep'!$C$2)) &gt; 0, LEN(TRIM('Library Prep'!$B77)) &gt; 0), 'Library Prep'!$A77, "")</f>
        <v/>
      </c>
      <c r="E84" t="str">
        <f>IF(LEN(TRIM('Library Prep'!$B77)) = 0, "", IF('Library Prep'!$G$12="CD", 'Library Prep'!H77, RIGHT('Library Prep'!G77, 1)))</f>
        <v/>
      </c>
      <c r="F84" t="str">
        <f>IF(LEN($E84)&gt;0, IF('Library Prep'!$G$12 = "CD", VLOOKUP($E84, Indices!$G$8:$I$103, 2, FALSE), 'Library Prep'!$H77), "")</f>
        <v/>
      </c>
      <c r="G84" t="str">
        <f ca="1">IF(LEN($E84)&gt;0, IF('Library Prep'!$G$12 = "CD", VLOOKUP($F84, Indices!$E$8:$F$795, 2, FALSE), LEFT(VLOOKUP('Library Prep'!$H77, OFFSET(Indices!$G$8:$I$103, 0, MATCH('Library Prep'!$G77, Indices!$G$6:$S$6, 0)-1), 2, FALSE), 7)), "")</f>
        <v/>
      </c>
      <c r="H84" t="str">
        <f>IF(LEN($E84)&gt;0, IF('Library Prep'!$G$12 = "CD", VLOOKUP($E84, Indices!$G$8:$I$103, 3, FALSE), VLOOKUP($G84&amp;"-7", Indices!$E$8:$F$795, 2,FALSE)), "")</f>
        <v/>
      </c>
      <c r="I84" t="str">
        <f ca="1">IF(LEN($E84)&gt;0, IF('Library Prep'!$G$12 = "CD", VLOOKUP($H84, Indices!$E$8:$F$795, 2, FALSE), LEFT(VLOOKUP('Library Prep'!$H77, OFFSET(Indices!$G$8:$I$103, 0, MATCH('Library Prep'!$G77, Indices!$G$6:$S$6, 0)-1), 2, FALSE), 7)), "")</f>
        <v/>
      </c>
      <c r="J84" t="str">
        <f>IF(LEN($E84)&gt;0, IF('Library Prep'!$G$12 = "CD", IF(LEN(TRIM('Library Prep'!$D77))&gt;0, 'Library Prep'!$D77, ""), VLOOKUP($G84&amp;"-5", Indices!$E$8:$F$795, 2,FALSE)), "")</f>
        <v/>
      </c>
      <c r="K84" t="str">
        <f>IF(LEN($E84) &gt; 0, IF('Library Prep'!$G$12 &lt;&gt; "CD", IF(LEN(TRIM('Library Prep'!$C77)) &gt; 0, 'Library Prep'!$D77, ""), ""), "")</f>
        <v/>
      </c>
    </row>
    <row r="85" spans="1:11" x14ac:dyDescent="0.3">
      <c r="A85" t="str">
        <f>IF(LEN(TRIM('Library Prep'!$B78)) &gt; 0, TRIM('Library Prep'!$B78), "")</f>
        <v/>
      </c>
      <c r="B85" s="24" t="str">
        <f>IF(AND(LEN(TRIM('Library Prep'!$C$2)) &gt; 0, LEN(TRIM('Library Prep'!$B78))&gt;0), 'Library Prep'!$B78 &amp; "-" &amp; 'Library Prep'!$C$2, "")</f>
        <v/>
      </c>
      <c r="C85" s="24" t="str">
        <f>IF(AND(LEN(TRIM('Library Prep'!$C$2)) &gt; 0, LEN(TRIM('Library Prep'!$B78)) &gt; 0), 'Library Prep'!$C$2, "")</f>
        <v/>
      </c>
      <c r="D85" s="24" t="str">
        <f>IF(AND(LEN(TRIM('Library Prep'!$C$2)) &gt; 0, LEN(TRIM('Library Prep'!$B78)) &gt; 0), 'Library Prep'!$A78, "")</f>
        <v/>
      </c>
      <c r="E85" t="str">
        <f>IF(LEN(TRIM('Library Prep'!$B78)) = 0, "", IF('Library Prep'!$G$12="CD", 'Library Prep'!H78, RIGHT('Library Prep'!G78, 1)))</f>
        <v/>
      </c>
      <c r="F85" t="str">
        <f>IF(LEN($E85)&gt;0, IF('Library Prep'!$G$12 = "CD", VLOOKUP($E85, Indices!$G$8:$I$103, 2, FALSE), 'Library Prep'!$H78), "")</f>
        <v/>
      </c>
      <c r="G85" t="str">
        <f ca="1">IF(LEN($E85)&gt;0, IF('Library Prep'!$G$12 = "CD", VLOOKUP($F85, Indices!$E$8:$F$795, 2, FALSE), LEFT(VLOOKUP('Library Prep'!$H78, OFFSET(Indices!$G$8:$I$103, 0, MATCH('Library Prep'!$G78, Indices!$G$6:$S$6, 0)-1), 2, FALSE), 7)), "")</f>
        <v/>
      </c>
      <c r="H85" t="str">
        <f>IF(LEN($E85)&gt;0, IF('Library Prep'!$G$12 = "CD", VLOOKUP($E85, Indices!$G$8:$I$103, 3, FALSE), VLOOKUP($G85&amp;"-7", Indices!$E$8:$F$795, 2,FALSE)), "")</f>
        <v/>
      </c>
      <c r="I85" t="str">
        <f ca="1">IF(LEN($E85)&gt;0, IF('Library Prep'!$G$12 = "CD", VLOOKUP($H85, Indices!$E$8:$F$795, 2, FALSE), LEFT(VLOOKUP('Library Prep'!$H78, OFFSET(Indices!$G$8:$I$103, 0, MATCH('Library Prep'!$G78, Indices!$G$6:$S$6, 0)-1), 2, FALSE), 7)), "")</f>
        <v/>
      </c>
      <c r="J85" t="str">
        <f>IF(LEN($E85)&gt;0, IF('Library Prep'!$G$12 = "CD", IF(LEN(TRIM('Library Prep'!$D78))&gt;0, 'Library Prep'!$D78, ""), VLOOKUP($G85&amp;"-5", Indices!$E$8:$F$795, 2,FALSE)), "")</f>
        <v/>
      </c>
      <c r="K85" t="str">
        <f>IF(LEN($E85) &gt; 0, IF('Library Prep'!$G$12 &lt;&gt; "CD", IF(LEN(TRIM('Library Prep'!$C78)) &gt; 0, 'Library Prep'!$D78, ""), ""), "")</f>
        <v/>
      </c>
    </row>
    <row r="86" spans="1:11" x14ac:dyDescent="0.3">
      <c r="A86" t="str">
        <f>IF(LEN(TRIM('Library Prep'!$B79)) &gt; 0, TRIM('Library Prep'!$B79), "")</f>
        <v/>
      </c>
      <c r="B86" s="24" t="str">
        <f>IF(AND(LEN(TRIM('Library Prep'!$C$2)) &gt; 0, LEN(TRIM('Library Prep'!$B79))&gt;0), 'Library Prep'!$B79 &amp; "-" &amp; 'Library Prep'!$C$2, "")</f>
        <v/>
      </c>
      <c r="C86" s="24" t="str">
        <f>IF(AND(LEN(TRIM('Library Prep'!$C$2)) &gt; 0, LEN(TRIM('Library Prep'!$B79)) &gt; 0), 'Library Prep'!$C$2, "")</f>
        <v/>
      </c>
      <c r="D86" s="24" t="str">
        <f>IF(AND(LEN(TRIM('Library Prep'!$C$2)) &gt; 0, LEN(TRIM('Library Prep'!$B79)) &gt; 0), 'Library Prep'!$A79, "")</f>
        <v/>
      </c>
      <c r="E86" t="str">
        <f>IF(LEN(TRIM('Library Prep'!$B79)) = 0, "", IF('Library Prep'!$G$12="CD", 'Library Prep'!H79, RIGHT('Library Prep'!G79, 1)))</f>
        <v/>
      </c>
      <c r="F86" t="str">
        <f>IF(LEN($E86)&gt;0, IF('Library Prep'!$G$12 = "CD", VLOOKUP($E86, Indices!$G$8:$I$103, 2, FALSE), 'Library Prep'!$H79), "")</f>
        <v/>
      </c>
      <c r="G86" t="str">
        <f ca="1">IF(LEN($E86)&gt;0, IF('Library Prep'!$G$12 = "CD", VLOOKUP($F86, Indices!$E$8:$F$795, 2, FALSE), LEFT(VLOOKUP('Library Prep'!$H79, OFFSET(Indices!$G$8:$I$103, 0, MATCH('Library Prep'!$G79, Indices!$G$6:$S$6, 0)-1), 2, FALSE), 7)), "")</f>
        <v/>
      </c>
      <c r="H86" t="str">
        <f>IF(LEN($E86)&gt;0, IF('Library Prep'!$G$12 = "CD", VLOOKUP($E86, Indices!$G$8:$I$103, 3, FALSE), VLOOKUP($G86&amp;"-7", Indices!$E$8:$F$795, 2,FALSE)), "")</f>
        <v/>
      </c>
      <c r="I86" t="str">
        <f ca="1">IF(LEN($E86)&gt;0, IF('Library Prep'!$G$12 = "CD", VLOOKUP($H86, Indices!$E$8:$F$795, 2, FALSE), LEFT(VLOOKUP('Library Prep'!$H79, OFFSET(Indices!$G$8:$I$103, 0, MATCH('Library Prep'!$G79, Indices!$G$6:$S$6, 0)-1), 2, FALSE), 7)), "")</f>
        <v/>
      </c>
      <c r="J86" t="str">
        <f>IF(LEN($E86)&gt;0, IF('Library Prep'!$G$12 = "CD", IF(LEN(TRIM('Library Prep'!$D79))&gt;0, 'Library Prep'!$D79, ""), VLOOKUP($G86&amp;"-5", Indices!$E$8:$F$795, 2,FALSE)), "")</f>
        <v/>
      </c>
      <c r="K86" t="str">
        <f>IF(LEN($E86) &gt; 0, IF('Library Prep'!$G$12 &lt;&gt; "CD", IF(LEN(TRIM('Library Prep'!$C79)) &gt; 0, 'Library Prep'!$D79, ""), ""), "")</f>
        <v/>
      </c>
    </row>
    <row r="87" spans="1:11" x14ac:dyDescent="0.3">
      <c r="A87" t="str">
        <f>IF(LEN(TRIM('Library Prep'!$B80)) &gt; 0, TRIM('Library Prep'!$B80), "")</f>
        <v/>
      </c>
      <c r="B87" s="24" t="str">
        <f>IF(AND(LEN(TRIM('Library Prep'!$C$2)) &gt; 0, LEN(TRIM('Library Prep'!$B80))&gt;0), 'Library Prep'!$B80 &amp; "-" &amp; 'Library Prep'!$C$2, "")</f>
        <v/>
      </c>
      <c r="C87" s="24" t="str">
        <f>IF(AND(LEN(TRIM('Library Prep'!$C$2)) &gt; 0, LEN(TRIM('Library Prep'!$B80)) &gt; 0), 'Library Prep'!$C$2, "")</f>
        <v/>
      </c>
      <c r="D87" s="24" t="str">
        <f>IF(AND(LEN(TRIM('Library Prep'!$C$2)) &gt; 0, LEN(TRIM('Library Prep'!$B80)) &gt; 0), 'Library Prep'!$A80, "")</f>
        <v/>
      </c>
      <c r="E87" t="str">
        <f>IF(LEN(TRIM('Library Prep'!$B80)) = 0, "", IF('Library Prep'!$G$12="CD", 'Library Prep'!H80, RIGHT('Library Prep'!G80, 1)))</f>
        <v/>
      </c>
      <c r="F87" t="str">
        <f>IF(LEN($E87)&gt;0, IF('Library Prep'!$G$12 = "CD", VLOOKUP($E87, Indices!$G$8:$I$103, 2, FALSE), 'Library Prep'!$H80), "")</f>
        <v/>
      </c>
      <c r="G87" t="str">
        <f ca="1">IF(LEN($E87)&gt;0, IF('Library Prep'!$G$12 = "CD", VLOOKUP($F87, Indices!$E$8:$F$795, 2, FALSE), LEFT(VLOOKUP('Library Prep'!$H80, OFFSET(Indices!$G$8:$I$103, 0, MATCH('Library Prep'!$G80, Indices!$G$6:$S$6, 0)-1), 2, FALSE), 7)), "")</f>
        <v/>
      </c>
      <c r="H87" t="str">
        <f>IF(LEN($E87)&gt;0, IF('Library Prep'!$G$12 = "CD", VLOOKUP($E87, Indices!$G$8:$I$103, 3, FALSE), VLOOKUP($G87&amp;"-7", Indices!$E$8:$F$795, 2,FALSE)), "")</f>
        <v/>
      </c>
      <c r="I87" t="str">
        <f ca="1">IF(LEN($E87)&gt;0, IF('Library Prep'!$G$12 = "CD", VLOOKUP($H87, Indices!$E$8:$F$795, 2, FALSE), LEFT(VLOOKUP('Library Prep'!$H80, OFFSET(Indices!$G$8:$I$103, 0, MATCH('Library Prep'!$G80, Indices!$G$6:$S$6, 0)-1), 2, FALSE), 7)), "")</f>
        <v/>
      </c>
      <c r="J87" t="str">
        <f>IF(LEN($E87)&gt;0, IF('Library Prep'!$G$12 = "CD", IF(LEN(TRIM('Library Prep'!$D80))&gt;0, 'Library Prep'!$D80, ""), VLOOKUP($G87&amp;"-5", Indices!$E$8:$F$795, 2,FALSE)), "")</f>
        <v/>
      </c>
      <c r="K87" t="str">
        <f>IF(LEN($E87) &gt; 0, IF('Library Prep'!$G$12 &lt;&gt; "CD", IF(LEN(TRIM('Library Prep'!$C80)) &gt; 0, 'Library Prep'!$D80, ""), ""), "")</f>
        <v/>
      </c>
    </row>
    <row r="88" spans="1:11" x14ac:dyDescent="0.3">
      <c r="A88" t="str">
        <f>IF(LEN(TRIM('Library Prep'!$B81)) &gt; 0, TRIM('Library Prep'!$B81), "")</f>
        <v/>
      </c>
      <c r="B88" s="24" t="str">
        <f>IF(AND(LEN(TRIM('Library Prep'!$C$2)) &gt; 0, LEN(TRIM('Library Prep'!$B81))&gt;0), 'Library Prep'!$B81 &amp; "-" &amp; 'Library Prep'!$C$2, "")</f>
        <v/>
      </c>
      <c r="C88" s="24" t="str">
        <f>IF(AND(LEN(TRIM('Library Prep'!$C$2)) &gt; 0, LEN(TRIM('Library Prep'!$B81)) &gt; 0), 'Library Prep'!$C$2, "")</f>
        <v/>
      </c>
      <c r="D88" s="24" t="str">
        <f>IF(AND(LEN(TRIM('Library Prep'!$C$2)) &gt; 0, LEN(TRIM('Library Prep'!$B81)) &gt; 0), 'Library Prep'!$A81, "")</f>
        <v/>
      </c>
      <c r="E88" t="str">
        <f>IF(LEN(TRIM('Library Prep'!$B81)) = 0, "", IF('Library Prep'!$G$12="CD", 'Library Prep'!H81, RIGHT('Library Prep'!G81, 1)))</f>
        <v/>
      </c>
      <c r="F88" t="str">
        <f>IF(LEN($E88)&gt;0, IF('Library Prep'!$G$12 = "CD", VLOOKUP($E88, Indices!$G$8:$I$103, 2, FALSE), 'Library Prep'!$H81), "")</f>
        <v/>
      </c>
      <c r="G88" t="str">
        <f ca="1">IF(LEN($E88)&gt;0, IF('Library Prep'!$G$12 = "CD", VLOOKUP($F88, Indices!$E$8:$F$795, 2, FALSE), LEFT(VLOOKUP('Library Prep'!$H81, OFFSET(Indices!$G$8:$I$103, 0, MATCH('Library Prep'!$G81, Indices!$G$6:$S$6, 0)-1), 2, FALSE), 7)), "")</f>
        <v/>
      </c>
      <c r="H88" t="str">
        <f>IF(LEN($E88)&gt;0, IF('Library Prep'!$G$12 = "CD", VLOOKUP($E88, Indices!$G$8:$I$103, 3, FALSE), VLOOKUP($G88&amp;"-7", Indices!$E$8:$F$795, 2,FALSE)), "")</f>
        <v/>
      </c>
      <c r="I88" t="str">
        <f ca="1">IF(LEN($E88)&gt;0, IF('Library Prep'!$G$12 = "CD", VLOOKUP($H88, Indices!$E$8:$F$795, 2, FALSE), LEFT(VLOOKUP('Library Prep'!$H81, OFFSET(Indices!$G$8:$I$103, 0, MATCH('Library Prep'!$G81, Indices!$G$6:$S$6, 0)-1), 2, FALSE), 7)), "")</f>
        <v/>
      </c>
      <c r="J88" t="str">
        <f>IF(LEN($E88)&gt;0, IF('Library Prep'!$G$12 = "CD", IF(LEN(TRIM('Library Prep'!$D81))&gt;0, 'Library Prep'!$D81, ""), VLOOKUP($G88&amp;"-5", Indices!$E$8:$F$795, 2,FALSE)), "")</f>
        <v/>
      </c>
      <c r="K88" t="str">
        <f>IF(LEN($E88) &gt; 0, IF('Library Prep'!$G$12 &lt;&gt; "CD", IF(LEN(TRIM('Library Prep'!$C81)) &gt; 0, 'Library Prep'!$D81, ""), ""), "")</f>
        <v/>
      </c>
    </row>
    <row r="89" spans="1:11" x14ac:dyDescent="0.3">
      <c r="A89" t="str">
        <f>IF(LEN(TRIM('Library Prep'!$B82)) &gt; 0, TRIM('Library Prep'!$B82), "")</f>
        <v/>
      </c>
      <c r="B89" s="24" t="str">
        <f>IF(AND(LEN(TRIM('Library Prep'!$C$2)) &gt; 0, LEN(TRIM('Library Prep'!$B82))&gt;0), 'Library Prep'!$B82 &amp; "-" &amp; 'Library Prep'!$C$2, "")</f>
        <v/>
      </c>
      <c r="C89" s="24" t="str">
        <f>IF(AND(LEN(TRIM('Library Prep'!$C$2)) &gt; 0, LEN(TRIM('Library Prep'!$B82)) &gt; 0), 'Library Prep'!$C$2, "")</f>
        <v/>
      </c>
      <c r="D89" s="24" t="str">
        <f>IF(AND(LEN(TRIM('Library Prep'!$C$2)) &gt; 0, LEN(TRIM('Library Prep'!$B82)) &gt; 0), 'Library Prep'!$A82, "")</f>
        <v/>
      </c>
      <c r="E89" t="str">
        <f>IF(LEN(TRIM('Library Prep'!$B82)) = 0, "", IF('Library Prep'!$G$12="CD", 'Library Prep'!H82, RIGHT('Library Prep'!G82, 1)))</f>
        <v/>
      </c>
      <c r="F89" t="str">
        <f>IF(LEN($E89)&gt;0, IF('Library Prep'!$G$12 = "CD", VLOOKUP($E89, Indices!$G$8:$I$103, 2, FALSE), 'Library Prep'!$H82), "")</f>
        <v/>
      </c>
      <c r="G89" t="str">
        <f ca="1">IF(LEN($E89)&gt;0, IF('Library Prep'!$G$12 = "CD", VLOOKUP($F89, Indices!$E$8:$F$795, 2, FALSE), LEFT(VLOOKUP('Library Prep'!$H82, OFFSET(Indices!$G$8:$I$103, 0, MATCH('Library Prep'!$G82, Indices!$G$6:$S$6, 0)-1), 2, FALSE), 7)), "")</f>
        <v/>
      </c>
      <c r="H89" t="str">
        <f>IF(LEN($E89)&gt;0, IF('Library Prep'!$G$12 = "CD", VLOOKUP($E89, Indices!$G$8:$I$103, 3, FALSE), VLOOKUP($G89&amp;"-7", Indices!$E$8:$F$795, 2,FALSE)), "")</f>
        <v/>
      </c>
      <c r="I89" t="str">
        <f ca="1">IF(LEN($E89)&gt;0, IF('Library Prep'!$G$12 = "CD", VLOOKUP($H89, Indices!$E$8:$F$795, 2, FALSE), LEFT(VLOOKUP('Library Prep'!$H82, OFFSET(Indices!$G$8:$I$103, 0, MATCH('Library Prep'!$G82, Indices!$G$6:$S$6, 0)-1), 2, FALSE), 7)), "")</f>
        <v/>
      </c>
      <c r="J89" t="str">
        <f>IF(LEN($E89)&gt;0, IF('Library Prep'!$G$12 = "CD", IF(LEN(TRIM('Library Prep'!$D82))&gt;0, 'Library Prep'!$D82, ""), VLOOKUP($G89&amp;"-5", Indices!$E$8:$F$795, 2,FALSE)), "")</f>
        <v/>
      </c>
      <c r="K89" t="str">
        <f>IF(LEN($E89) &gt; 0, IF('Library Prep'!$G$12 &lt;&gt; "CD", IF(LEN(TRIM('Library Prep'!$C82)) &gt; 0, 'Library Prep'!$D82, ""), ""), "")</f>
        <v/>
      </c>
    </row>
    <row r="90" spans="1:11" x14ac:dyDescent="0.3">
      <c r="A90" t="str">
        <f>IF(LEN(TRIM('Library Prep'!$B83)) &gt; 0, TRIM('Library Prep'!$B83), "")</f>
        <v/>
      </c>
      <c r="B90" s="24" t="str">
        <f>IF(AND(LEN(TRIM('Library Prep'!$C$2)) &gt; 0, LEN(TRIM('Library Prep'!$B83))&gt;0), 'Library Prep'!$B83 &amp; "-" &amp; 'Library Prep'!$C$2, "")</f>
        <v/>
      </c>
      <c r="C90" s="24" t="str">
        <f>IF(AND(LEN(TRIM('Library Prep'!$C$2)) &gt; 0, LEN(TRIM('Library Prep'!$B83)) &gt; 0), 'Library Prep'!$C$2, "")</f>
        <v/>
      </c>
      <c r="D90" s="24" t="str">
        <f>IF(AND(LEN(TRIM('Library Prep'!$C$2)) &gt; 0, LEN(TRIM('Library Prep'!$B83)) &gt; 0), 'Library Prep'!$A83, "")</f>
        <v/>
      </c>
      <c r="E90" t="str">
        <f>IF(LEN(TRIM('Library Prep'!$B83)) = 0, "", IF('Library Prep'!$G$12="CD", 'Library Prep'!H83, RIGHT('Library Prep'!G83, 1)))</f>
        <v/>
      </c>
      <c r="F90" t="str">
        <f>IF(LEN($E90)&gt;0, IF('Library Prep'!$G$12 = "CD", VLOOKUP($E90, Indices!$G$8:$I$103, 2, FALSE), 'Library Prep'!$H83), "")</f>
        <v/>
      </c>
      <c r="G90" t="str">
        <f ca="1">IF(LEN($E90)&gt;0, IF('Library Prep'!$G$12 = "CD", VLOOKUP($F90, Indices!$E$8:$F$795, 2, FALSE), LEFT(VLOOKUP('Library Prep'!$H83, OFFSET(Indices!$G$8:$I$103, 0, MATCH('Library Prep'!$G83, Indices!$G$6:$S$6, 0)-1), 2, FALSE), 7)), "")</f>
        <v/>
      </c>
      <c r="H90" t="str">
        <f>IF(LEN($E90)&gt;0, IF('Library Prep'!$G$12 = "CD", VLOOKUP($E90, Indices!$G$8:$I$103, 3, FALSE), VLOOKUP($G90&amp;"-7", Indices!$E$8:$F$795, 2,FALSE)), "")</f>
        <v/>
      </c>
      <c r="I90" t="str">
        <f ca="1">IF(LEN($E90)&gt;0, IF('Library Prep'!$G$12 = "CD", VLOOKUP($H90, Indices!$E$8:$F$795, 2, FALSE), LEFT(VLOOKUP('Library Prep'!$H83, OFFSET(Indices!$G$8:$I$103, 0, MATCH('Library Prep'!$G83, Indices!$G$6:$S$6, 0)-1), 2, FALSE), 7)), "")</f>
        <v/>
      </c>
      <c r="J90" t="str">
        <f>IF(LEN($E90)&gt;0, IF('Library Prep'!$G$12 = "CD", IF(LEN(TRIM('Library Prep'!$D83))&gt;0, 'Library Prep'!$D83, ""), VLOOKUP($G90&amp;"-5", Indices!$E$8:$F$795, 2,FALSE)), "")</f>
        <v/>
      </c>
      <c r="K90" t="str">
        <f>IF(LEN($E90) &gt; 0, IF('Library Prep'!$G$12 &lt;&gt; "CD", IF(LEN(TRIM('Library Prep'!$C83)) &gt; 0, 'Library Prep'!$D83, ""), ""), "")</f>
        <v/>
      </c>
    </row>
    <row r="91" spans="1:11" x14ac:dyDescent="0.3">
      <c r="A91" t="str">
        <f>IF(LEN(TRIM('Library Prep'!$B84)) &gt; 0, TRIM('Library Prep'!$B84), "")</f>
        <v/>
      </c>
      <c r="B91" s="24" t="str">
        <f>IF(AND(LEN(TRIM('Library Prep'!$C$2)) &gt; 0, LEN(TRIM('Library Prep'!$B84))&gt;0), 'Library Prep'!$B84 &amp; "-" &amp; 'Library Prep'!$C$2, "")</f>
        <v/>
      </c>
      <c r="C91" s="24" t="str">
        <f>IF(AND(LEN(TRIM('Library Prep'!$C$2)) &gt; 0, LEN(TRIM('Library Prep'!$B84)) &gt; 0), 'Library Prep'!$C$2, "")</f>
        <v/>
      </c>
      <c r="D91" s="24" t="str">
        <f>IF(AND(LEN(TRIM('Library Prep'!$C$2)) &gt; 0, LEN(TRIM('Library Prep'!$B84)) &gt; 0), 'Library Prep'!$A84, "")</f>
        <v/>
      </c>
      <c r="E91" t="str">
        <f>IF(LEN(TRIM('Library Prep'!$B84)) = 0, "", IF('Library Prep'!$G$12="CD", 'Library Prep'!H84, RIGHT('Library Prep'!G84, 1)))</f>
        <v/>
      </c>
      <c r="F91" t="str">
        <f>IF(LEN($E91)&gt;0, IF('Library Prep'!$G$12 = "CD", VLOOKUP($E91, Indices!$G$8:$I$103, 2, FALSE), 'Library Prep'!$H84), "")</f>
        <v/>
      </c>
      <c r="G91" t="str">
        <f ca="1">IF(LEN($E91)&gt;0, IF('Library Prep'!$G$12 = "CD", VLOOKUP($F91, Indices!$E$8:$F$795, 2, FALSE), LEFT(VLOOKUP('Library Prep'!$H84, OFFSET(Indices!$G$8:$I$103, 0, MATCH('Library Prep'!$G84, Indices!$G$6:$S$6, 0)-1), 2, FALSE), 7)), "")</f>
        <v/>
      </c>
      <c r="H91" t="str">
        <f>IF(LEN($E91)&gt;0, IF('Library Prep'!$G$12 = "CD", VLOOKUP($E91, Indices!$G$8:$I$103, 3, FALSE), VLOOKUP($G91&amp;"-7", Indices!$E$8:$F$795, 2,FALSE)), "")</f>
        <v/>
      </c>
      <c r="I91" t="str">
        <f ca="1">IF(LEN($E91)&gt;0, IF('Library Prep'!$G$12 = "CD", VLOOKUP($H91, Indices!$E$8:$F$795, 2, FALSE), LEFT(VLOOKUP('Library Prep'!$H84, OFFSET(Indices!$G$8:$I$103, 0, MATCH('Library Prep'!$G84, Indices!$G$6:$S$6, 0)-1), 2, FALSE), 7)), "")</f>
        <v/>
      </c>
      <c r="J91" t="str">
        <f>IF(LEN($E91)&gt;0, IF('Library Prep'!$G$12 = "CD", IF(LEN(TRIM('Library Prep'!$D84))&gt;0, 'Library Prep'!$D84, ""), VLOOKUP($G91&amp;"-5", Indices!$E$8:$F$795, 2,FALSE)), "")</f>
        <v/>
      </c>
      <c r="K91" t="str">
        <f>IF(LEN($E91) &gt; 0, IF('Library Prep'!$G$12 &lt;&gt; "CD", IF(LEN(TRIM('Library Prep'!$C84)) &gt; 0, 'Library Prep'!$D84, ""), ""), "")</f>
        <v/>
      </c>
    </row>
    <row r="92" spans="1:11" x14ac:dyDescent="0.3">
      <c r="A92" t="str">
        <f>IF(LEN(TRIM('Library Prep'!$B85)) &gt; 0, TRIM('Library Prep'!$B85), "")</f>
        <v/>
      </c>
      <c r="B92" s="24" t="str">
        <f>IF(AND(LEN(TRIM('Library Prep'!$C$2)) &gt; 0, LEN(TRIM('Library Prep'!$B85))&gt;0), 'Library Prep'!$B85 &amp; "-" &amp; 'Library Prep'!$C$2, "")</f>
        <v/>
      </c>
      <c r="C92" s="24" t="str">
        <f>IF(AND(LEN(TRIM('Library Prep'!$C$2)) &gt; 0, LEN(TRIM('Library Prep'!$B85)) &gt; 0), 'Library Prep'!$C$2, "")</f>
        <v/>
      </c>
      <c r="D92" s="24" t="str">
        <f>IF(AND(LEN(TRIM('Library Prep'!$C$2)) &gt; 0, LEN(TRIM('Library Prep'!$B85)) &gt; 0), 'Library Prep'!$A85, "")</f>
        <v/>
      </c>
      <c r="E92" t="str">
        <f>IF(LEN(TRIM('Library Prep'!$B85)) = 0, "", IF('Library Prep'!$G$12="CD", 'Library Prep'!H85, RIGHT('Library Prep'!G85, 1)))</f>
        <v/>
      </c>
      <c r="F92" t="str">
        <f>IF(LEN($E92)&gt;0, IF('Library Prep'!$G$12 = "CD", VLOOKUP($E92, Indices!$G$8:$I$103, 2, FALSE), 'Library Prep'!$H85), "")</f>
        <v/>
      </c>
      <c r="G92" t="str">
        <f ca="1">IF(LEN($E92)&gt;0, IF('Library Prep'!$G$12 = "CD", VLOOKUP($F92, Indices!$E$8:$F$795, 2, FALSE), LEFT(VLOOKUP('Library Prep'!$H85, OFFSET(Indices!$G$8:$I$103, 0, MATCH('Library Prep'!$G85, Indices!$G$6:$S$6, 0)-1), 2, FALSE), 7)), "")</f>
        <v/>
      </c>
      <c r="H92" t="str">
        <f>IF(LEN($E92)&gt;0, IF('Library Prep'!$G$12 = "CD", VLOOKUP($E92, Indices!$G$8:$I$103, 3, FALSE), VLOOKUP($G92&amp;"-7", Indices!$E$8:$F$795, 2,FALSE)), "")</f>
        <v/>
      </c>
      <c r="I92" t="str">
        <f ca="1">IF(LEN($E92)&gt;0, IF('Library Prep'!$G$12 = "CD", VLOOKUP($H92, Indices!$E$8:$F$795, 2, FALSE), LEFT(VLOOKUP('Library Prep'!$H85, OFFSET(Indices!$G$8:$I$103, 0, MATCH('Library Prep'!$G85, Indices!$G$6:$S$6, 0)-1), 2, FALSE), 7)), "")</f>
        <v/>
      </c>
      <c r="J92" t="str">
        <f>IF(LEN($E92)&gt;0, IF('Library Prep'!$G$12 = "CD", IF(LEN(TRIM('Library Prep'!$D85))&gt;0, 'Library Prep'!$D85, ""), VLOOKUP($G92&amp;"-5", Indices!$E$8:$F$795, 2,FALSE)), "")</f>
        <v/>
      </c>
      <c r="K92" t="str">
        <f>IF(LEN($E92) &gt; 0, IF('Library Prep'!$G$12 &lt;&gt; "CD", IF(LEN(TRIM('Library Prep'!$C85)) &gt; 0, 'Library Prep'!$D85, ""), ""), "")</f>
        <v/>
      </c>
    </row>
    <row r="93" spans="1:11" x14ac:dyDescent="0.3">
      <c r="A93" t="str">
        <f>IF(LEN(TRIM('Library Prep'!$B86)) &gt; 0, TRIM('Library Prep'!$B86), "")</f>
        <v/>
      </c>
      <c r="B93" s="24" t="str">
        <f>IF(AND(LEN(TRIM('Library Prep'!$C$2)) &gt; 0, LEN(TRIM('Library Prep'!$B86))&gt;0), 'Library Prep'!$B86 &amp; "-" &amp; 'Library Prep'!$C$2, "")</f>
        <v/>
      </c>
      <c r="C93" s="24" t="str">
        <f>IF(AND(LEN(TRIM('Library Prep'!$C$2)) &gt; 0, LEN(TRIM('Library Prep'!$B86)) &gt; 0), 'Library Prep'!$C$2, "")</f>
        <v/>
      </c>
      <c r="D93" s="24" t="str">
        <f>IF(AND(LEN(TRIM('Library Prep'!$C$2)) &gt; 0, LEN(TRIM('Library Prep'!$B86)) &gt; 0), 'Library Prep'!$A86, "")</f>
        <v/>
      </c>
      <c r="E93" t="str">
        <f>IF(LEN(TRIM('Library Prep'!$B86)) = 0, "", IF('Library Prep'!$G$12="CD", 'Library Prep'!H86, RIGHT('Library Prep'!G86, 1)))</f>
        <v/>
      </c>
      <c r="F93" t="str">
        <f>IF(LEN($E93)&gt;0, IF('Library Prep'!$G$12 = "CD", VLOOKUP($E93, Indices!$G$8:$I$103, 2, FALSE), 'Library Prep'!$H86), "")</f>
        <v/>
      </c>
      <c r="G93" t="str">
        <f ca="1">IF(LEN($E93)&gt;0, IF('Library Prep'!$G$12 = "CD", VLOOKUP($F93, Indices!$E$8:$F$795, 2, FALSE), LEFT(VLOOKUP('Library Prep'!$H86, OFFSET(Indices!$G$8:$I$103, 0, MATCH('Library Prep'!$G86, Indices!$G$6:$S$6, 0)-1), 2, FALSE), 7)), "")</f>
        <v/>
      </c>
      <c r="H93" t="str">
        <f>IF(LEN($E93)&gt;0, IF('Library Prep'!$G$12 = "CD", VLOOKUP($E93, Indices!$G$8:$I$103, 3, FALSE), VLOOKUP($G93&amp;"-7", Indices!$E$8:$F$795, 2,FALSE)), "")</f>
        <v/>
      </c>
      <c r="I93" t="str">
        <f ca="1">IF(LEN($E93)&gt;0, IF('Library Prep'!$G$12 = "CD", VLOOKUP($H93, Indices!$E$8:$F$795, 2, FALSE), LEFT(VLOOKUP('Library Prep'!$H86, OFFSET(Indices!$G$8:$I$103, 0, MATCH('Library Prep'!$G86, Indices!$G$6:$S$6, 0)-1), 2, FALSE), 7)), "")</f>
        <v/>
      </c>
      <c r="J93" t="str">
        <f>IF(LEN($E93)&gt;0, IF('Library Prep'!$G$12 = "CD", IF(LEN(TRIM('Library Prep'!$D86))&gt;0, 'Library Prep'!$D86, ""), VLOOKUP($G93&amp;"-5", Indices!$E$8:$F$795, 2,FALSE)), "")</f>
        <v/>
      </c>
      <c r="K93" t="str">
        <f>IF(LEN($E93) &gt; 0, IF('Library Prep'!$G$12 &lt;&gt; "CD", IF(LEN(TRIM('Library Prep'!$C86)) &gt; 0, 'Library Prep'!$D86, ""), ""), "")</f>
        <v/>
      </c>
    </row>
    <row r="94" spans="1:11" x14ac:dyDescent="0.3">
      <c r="A94" t="str">
        <f>IF(LEN(TRIM('Library Prep'!$B87)) &gt; 0, TRIM('Library Prep'!$B87), "")</f>
        <v/>
      </c>
      <c r="B94" s="24" t="str">
        <f>IF(AND(LEN(TRIM('Library Prep'!$C$2)) &gt; 0, LEN(TRIM('Library Prep'!$B87))&gt;0), 'Library Prep'!$B87 &amp; "-" &amp; 'Library Prep'!$C$2, "")</f>
        <v/>
      </c>
      <c r="C94" s="24" t="str">
        <f>IF(AND(LEN(TRIM('Library Prep'!$C$2)) &gt; 0, LEN(TRIM('Library Prep'!$B87)) &gt; 0), 'Library Prep'!$C$2, "")</f>
        <v/>
      </c>
      <c r="D94" s="24" t="str">
        <f>IF(AND(LEN(TRIM('Library Prep'!$C$2)) &gt; 0, LEN(TRIM('Library Prep'!$B87)) &gt; 0), 'Library Prep'!$A87, "")</f>
        <v/>
      </c>
      <c r="E94" t="str">
        <f>IF(LEN(TRIM('Library Prep'!$B87)) = 0, "", IF('Library Prep'!$G$12="CD", 'Library Prep'!H87, RIGHT('Library Prep'!G87, 1)))</f>
        <v/>
      </c>
      <c r="F94" t="str">
        <f>IF(LEN($E94)&gt;0, IF('Library Prep'!$G$12 = "CD", VLOOKUP($E94, Indices!$G$8:$I$103, 2, FALSE), 'Library Prep'!$H87), "")</f>
        <v/>
      </c>
      <c r="G94" t="str">
        <f ca="1">IF(LEN($E94)&gt;0, IF('Library Prep'!$G$12 = "CD", VLOOKUP($F94, Indices!$E$8:$F$795, 2, FALSE), LEFT(VLOOKUP('Library Prep'!$H87, OFFSET(Indices!$G$8:$I$103, 0, MATCH('Library Prep'!$G87, Indices!$G$6:$S$6, 0)-1), 2, FALSE), 7)), "")</f>
        <v/>
      </c>
      <c r="H94" t="str">
        <f>IF(LEN($E94)&gt;0, IF('Library Prep'!$G$12 = "CD", VLOOKUP($E94, Indices!$G$8:$I$103, 3, FALSE), VLOOKUP($G94&amp;"-7", Indices!$E$8:$F$795, 2,FALSE)), "")</f>
        <v/>
      </c>
      <c r="I94" t="str">
        <f ca="1">IF(LEN($E94)&gt;0, IF('Library Prep'!$G$12 = "CD", VLOOKUP($H94, Indices!$E$8:$F$795, 2, FALSE), LEFT(VLOOKUP('Library Prep'!$H87, OFFSET(Indices!$G$8:$I$103, 0, MATCH('Library Prep'!$G87, Indices!$G$6:$S$6, 0)-1), 2, FALSE), 7)), "")</f>
        <v/>
      </c>
      <c r="J94" t="str">
        <f>IF(LEN($E94)&gt;0, IF('Library Prep'!$G$12 = "CD", IF(LEN(TRIM('Library Prep'!$D87))&gt;0, 'Library Prep'!$D87, ""), VLOOKUP($G94&amp;"-5", Indices!$E$8:$F$795, 2,FALSE)), "")</f>
        <v/>
      </c>
      <c r="K94" t="str">
        <f>IF(LEN($E94) &gt; 0, IF('Library Prep'!$G$12 &lt;&gt; "CD", IF(LEN(TRIM('Library Prep'!$C87)) &gt; 0, 'Library Prep'!$D87, ""), ""), "")</f>
        <v/>
      </c>
    </row>
    <row r="95" spans="1:11" x14ac:dyDescent="0.3">
      <c r="A95" t="str">
        <f>IF(LEN(TRIM('Library Prep'!$B88)) &gt; 0, TRIM('Library Prep'!$B88), "")</f>
        <v/>
      </c>
      <c r="B95" s="24" t="str">
        <f>IF(AND(LEN(TRIM('Library Prep'!$C$2)) &gt; 0, LEN(TRIM('Library Prep'!$B88))&gt;0), 'Library Prep'!$B88 &amp; "-" &amp; 'Library Prep'!$C$2, "")</f>
        <v/>
      </c>
      <c r="C95" s="24" t="str">
        <f>IF(AND(LEN(TRIM('Library Prep'!$C$2)) &gt; 0, LEN(TRIM('Library Prep'!$B88)) &gt; 0), 'Library Prep'!$C$2, "")</f>
        <v/>
      </c>
      <c r="D95" s="24" t="str">
        <f>IF(AND(LEN(TRIM('Library Prep'!$C$2)) &gt; 0, LEN(TRIM('Library Prep'!$B88)) &gt; 0), 'Library Prep'!$A88, "")</f>
        <v/>
      </c>
      <c r="E95" t="str">
        <f>IF(LEN(TRIM('Library Prep'!$B88)) = 0, "", IF('Library Prep'!$G$12="CD", 'Library Prep'!H88, RIGHT('Library Prep'!G88, 1)))</f>
        <v/>
      </c>
      <c r="F95" t="str">
        <f>IF(LEN($E95)&gt;0, IF('Library Prep'!$G$12 = "CD", VLOOKUP($E95, Indices!$G$8:$I$103, 2, FALSE), 'Library Prep'!$H88), "")</f>
        <v/>
      </c>
      <c r="G95" t="str">
        <f ca="1">IF(LEN($E95)&gt;0, IF('Library Prep'!$G$12 = "CD", VLOOKUP($F95, Indices!$E$8:$F$795, 2, FALSE), LEFT(VLOOKUP('Library Prep'!$H88, OFFSET(Indices!$G$8:$I$103, 0, MATCH('Library Prep'!$G88, Indices!$G$6:$S$6, 0)-1), 2, FALSE), 7)), "")</f>
        <v/>
      </c>
      <c r="H95" t="str">
        <f>IF(LEN($E95)&gt;0, IF('Library Prep'!$G$12 = "CD", VLOOKUP($E95, Indices!$G$8:$I$103, 3, FALSE), VLOOKUP($G95&amp;"-7", Indices!$E$8:$F$795, 2,FALSE)), "")</f>
        <v/>
      </c>
      <c r="I95" t="str">
        <f ca="1">IF(LEN($E95)&gt;0, IF('Library Prep'!$G$12 = "CD", VLOOKUP($H95, Indices!$E$8:$F$795, 2, FALSE), LEFT(VLOOKUP('Library Prep'!$H88, OFFSET(Indices!$G$8:$I$103, 0, MATCH('Library Prep'!$G88, Indices!$G$6:$S$6, 0)-1), 2, FALSE), 7)), "")</f>
        <v/>
      </c>
      <c r="J95" t="str">
        <f>IF(LEN($E95)&gt;0, IF('Library Prep'!$G$12 = "CD", IF(LEN(TRIM('Library Prep'!$D88))&gt;0, 'Library Prep'!$D88, ""), VLOOKUP($G95&amp;"-5", Indices!$E$8:$F$795, 2,FALSE)), "")</f>
        <v/>
      </c>
      <c r="K95" t="str">
        <f>IF(LEN($E95) &gt; 0, IF('Library Prep'!$G$12 &lt;&gt; "CD", IF(LEN(TRIM('Library Prep'!$C88)) &gt; 0, 'Library Prep'!$D88, ""), ""), "")</f>
        <v/>
      </c>
    </row>
    <row r="96" spans="1:11" x14ac:dyDescent="0.3">
      <c r="A96" t="str">
        <f>IF(LEN(TRIM('Library Prep'!$B89)) &gt; 0, TRIM('Library Prep'!$B89), "")</f>
        <v/>
      </c>
      <c r="B96" s="24" t="str">
        <f>IF(AND(LEN(TRIM('Library Prep'!$C$2)) &gt; 0, LEN(TRIM('Library Prep'!$B89))&gt;0), 'Library Prep'!$B89 &amp; "-" &amp; 'Library Prep'!$C$2, "")</f>
        <v/>
      </c>
      <c r="C96" s="24" t="str">
        <f>IF(AND(LEN(TRIM('Library Prep'!$C$2)) &gt; 0, LEN(TRIM('Library Prep'!$B89)) &gt; 0), 'Library Prep'!$C$2, "")</f>
        <v/>
      </c>
      <c r="D96" s="24" t="str">
        <f>IF(AND(LEN(TRIM('Library Prep'!$C$2)) &gt; 0, LEN(TRIM('Library Prep'!$B89)) &gt; 0), 'Library Prep'!$A89, "")</f>
        <v/>
      </c>
      <c r="E96" t="str">
        <f>IF(LEN(TRIM('Library Prep'!$B89)) = 0, "", IF('Library Prep'!$G$12="CD", 'Library Prep'!H89, RIGHT('Library Prep'!G89, 1)))</f>
        <v/>
      </c>
      <c r="F96" t="str">
        <f>IF(LEN($E96)&gt;0, IF('Library Prep'!$G$12 = "CD", VLOOKUP($E96, Indices!$G$8:$I$103, 2, FALSE), 'Library Prep'!$H89), "")</f>
        <v/>
      </c>
      <c r="G96" t="str">
        <f ca="1">IF(LEN($E96)&gt;0, IF('Library Prep'!$G$12 = "CD", VLOOKUP($F96, Indices!$E$8:$F$795, 2, FALSE), LEFT(VLOOKUP('Library Prep'!$H89, OFFSET(Indices!$G$8:$I$103, 0, MATCH('Library Prep'!$G89, Indices!$G$6:$S$6, 0)-1), 2, FALSE), 7)), "")</f>
        <v/>
      </c>
      <c r="H96" t="str">
        <f>IF(LEN($E96)&gt;0, IF('Library Prep'!$G$12 = "CD", VLOOKUP($E96, Indices!$G$8:$I$103, 3, FALSE), VLOOKUP($G96&amp;"-7", Indices!$E$8:$F$795, 2,FALSE)), "")</f>
        <v/>
      </c>
      <c r="I96" t="str">
        <f ca="1">IF(LEN($E96)&gt;0, IF('Library Prep'!$G$12 = "CD", VLOOKUP($H96, Indices!$E$8:$F$795, 2, FALSE), LEFT(VLOOKUP('Library Prep'!$H89, OFFSET(Indices!$G$8:$I$103, 0, MATCH('Library Prep'!$G89, Indices!$G$6:$S$6, 0)-1), 2, FALSE), 7)), "")</f>
        <v/>
      </c>
      <c r="J96" t="str">
        <f>IF(LEN($E96)&gt;0, IF('Library Prep'!$G$12 = "CD", IF(LEN(TRIM('Library Prep'!$D89))&gt;0, 'Library Prep'!$D89, ""), VLOOKUP($G96&amp;"-5", Indices!$E$8:$F$795, 2,FALSE)), "")</f>
        <v/>
      </c>
      <c r="K96" t="str">
        <f>IF(LEN($E96) &gt; 0, IF('Library Prep'!$G$12 &lt;&gt; "CD", IF(LEN(TRIM('Library Prep'!$C89)) &gt; 0, 'Library Prep'!$D89, ""), ""), "")</f>
        <v/>
      </c>
    </row>
    <row r="97" spans="1:11" x14ac:dyDescent="0.3">
      <c r="A97" t="str">
        <f>IF(LEN(TRIM('Library Prep'!$B90)) &gt; 0, TRIM('Library Prep'!$B90), "")</f>
        <v/>
      </c>
      <c r="B97" s="24" t="str">
        <f>IF(AND(LEN(TRIM('Library Prep'!$C$2)) &gt; 0, LEN(TRIM('Library Prep'!$B90))&gt;0), 'Library Prep'!$B90 &amp; "-" &amp; 'Library Prep'!$C$2, "")</f>
        <v/>
      </c>
      <c r="C97" s="24" t="str">
        <f>IF(AND(LEN(TRIM('Library Prep'!$C$2)) &gt; 0, LEN(TRIM('Library Prep'!$B90)) &gt; 0), 'Library Prep'!$C$2, "")</f>
        <v/>
      </c>
      <c r="D97" s="24" t="str">
        <f>IF(AND(LEN(TRIM('Library Prep'!$C$2)) &gt; 0, LEN(TRIM('Library Prep'!$B90)) &gt; 0), 'Library Prep'!$A90, "")</f>
        <v/>
      </c>
      <c r="E97" t="str">
        <f>IF(LEN(TRIM('Library Prep'!$B90)) = 0, "", IF('Library Prep'!$G$12="CD", 'Library Prep'!H90, RIGHT('Library Prep'!G90, 1)))</f>
        <v/>
      </c>
      <c r="F97" t="str">
        <f>IF(LEN($E97)&gt;0, IF('Library Prep'!$G$12 = "CD", VLOOKUP($E97, Indices!$G$8:$I$103, 2, FALSE), 'Library Prep'!$H90), "")</f>
        <v/>
      </c>
      <c r="G97" t="str">
        <f ca="1">IF(LEN($E97)&gt;0, IF('Library Prep'!$G$12 = "CD", VLOOKUP($F97, Indices!$E$8:$F$795, 2, FALSE), LEFT(VLOOKUP('Library Prep'!$H90, OFFSET(Indices!$G$8:$I$103, 0, MATCH('Library Prep'!$G90, Indices!$G$6:$S$6, 0)-1), 2, FALSE), 7)), "")</f>
        <v/>
      </c>
      <c r="H97" t="str">
        <f>IF(LEN($E97)&gt;0, IF('Library Prep'!$G$12 = "CD", VLOOKUP($E97, Indices!$G$8:$I$103, 3, FALSE), VLOOKUP($G97&amp;"-7", Indices!$E$8:$F$795, 2,FALSE)), "")</f>
        <v/>
      </c>
      <c r="I97" t="str">
        <f ca="1">IF(LEN($E97)&gt;0, IF('Library Prep'!$G$12 = "CD", VLOOKUP($H97, Indices!$E$8:$F$795, 2, FALSE), LEFT(VLOOKUP('Library Prep'!$H90, OFFSET(Indices!$G$8:$I$103, 0, MATCH('Library Prep'!$G90, Indices!$G$6:$S$6, 0)-1), 2, FALSE), 7)), "")</f>
        <v/>
      </c>
      <c r="J97" t="str">
        <f>IF(LEN($E97)&gt;0, IF('Library Prep'!$G$12 = "CD", IF(LEN(TRIM('Library Prep'!$D90))&gt;0, 'Library Prep'!$D90, ""), VLOOKUP($G97&amp;"-5", Indices!$E$8:$F$795, 2,FALSE)), "")</f>
        <v/>
      </c>
      <c r="K97" t="str">
        <f>IF(LEN($E97) &gt; 0, IF('Library Prep'!$G$12 &lt;&gt; "CD", IF(LEN(TRIM('Library Prep'!$C90)) &gt; 0, 'Library Prep'!$D90, ""), ""), "")</f>
        <v/>
      </c>
    </row>
    <row r="98" spans="1:11" x14ac:dyDescent="0.3">
      <c r="A98" t="str">
        <f>IF(LEN(TRIM('Library Prep'!$B91)) &gt; 0, TRIM('Library Prep'!$B91), "")</f>
        <v/>
      </c>
      <c r="B98" s="24" t="str">
        <f>IF(AND(LEN(TRIM('Library Prep'!$C$2)) &gt; 0, LEN(TRIM('Library Prep'!$B91))&gt;0), 'Library Prep'!$B91 &amp; "-" &amp; 'Library Prep'!$C$2, "")</f>
        <v/>
      </c>
      <c r="C98" s="24" t="str">
        <f>IF(AND(LEN(TRIM('Library Prep'!$C$2)) &gt; 0, LEN(TRIM('Library Prep'!$B91)) &gt; 0), 'Library Prep'!$C$2, "")</f>
        <v/>
      </c>
      <c r="D98" s="24" t="str">
        <f>IF(AND(LEN(TRIM('Library Prep'!$C$2)) &gt; 0, LEN(TRIM('Library Prep'!$B91)) &gt; 0), 'Library Prep'!$A91, "")</f>
        <v/>
      </c>
      <c r="E98" t="str">
        <f>IF(LEN(TRIM('Library Prep'!$B91)) = 0, "", IF('Library Prep'!$G$12="CD", 'Library Prep'!H91, RIGHT('Library Prep'!G91, 1)))</f>
        <v/>
      </c>
      <c r="F98" t="str">
        <f>IF(LEN($E98)&gt;0, IF('Library Prep'!$G$12 = "CD", VLOOKUP($E98, Indices!$G$8:$I$103, 2, FALSE), 'Library Prep'!$H91), "")</f>
        <v/>
      </c>
      <c r="G98" t="str">
        <f ca="1">IF(LEN($E98)&gt;0, IF('Library Prep'!$G$12 = "CD", VLOOKUP($F98, Indices!$E$8:$F$795, 2, FALSE), LEFT(VLOOKUP('Library Prep'!$H91, OFFSET(Indices!$G$8:$I$103, 0, MATCH('Library Prep'!$G91, Indices!$G$6:$S$6, 0)-1), 2, FALSE), 7)), "")</f>
        <v/>
      </c>
      <c r="H98" t="str">
        <f>IF(LEN($E98)&gt;0, IF('Library Prep'!$G$12 = "CD", VLOOKUP($E98, Indices!$G$8:$I$103, 3, FALSE), VLOOKUP($G98&amp;"-7", Indices!$E$8:$F$795, 2,FALSE)), "")</f>
        <v/>
      </c>
      <c r="I98" t="str">
        <f ca="1">IF(LEN($E98)&gt;0, IF('Library Prep'!$G$12 = "CD", VLOOKUP($H98, Indices!$E$8:$F$795, 2, FALSE), LEFT(VLOOKUP('Library Prep'!$H91, OFFSET(Indices!$G$8:$I$103, 0, MATCH('Library Prep'!$G91, Indices!$G$6:$S$6, 0)-1), 2, FALSE), 7)), "")</f>
        <v/>
      </c>
      <c r="J98" t="str">
        <f>IF(LEN($E98)&gt;0, IF('Library Prep'!$G$12 = "CD", IF(LEN(TRIM('Library Prep'!$D91))&gt;0, 'Library Prep'!$D91, ""), VLOOKUP($G98&amp;"-5", Indices!$E$8:$F$795, 2,FALSE)), "")</f>
        <v/>
      </c>
      <c r="K98" t="str">
        <f>IF(LEN($E98) &gt; 0, IF('Library Prep'!$G$12 &lt;&gt; "CD", IF(LEN(TRIM('Library Prep'!$C91)) &gt; 0, 'Library Prep'!$D91, ""), ""), "")</f>
        <v/>
      </c>
    </row>
    <row r="99" spans="1:11" x14ac:dyDescent="0.3">
      <c r="A99" t="str">
        <f>IF(LEN(TRIM('Library Prep'!$B92)) &gt; 0, TRIM('Library Prep'!$B92), "")</f>
        <v/>
      </c>
      <c r="B99" s="24" t="str">
        <f>IF(AND(LEN(TRIM('Library Prep'!$C$2)) &gt; 0, LEN(TRIM('Library Prep'!$B92))&gt;0), 'Library Prep'!$B92 &amp; "-" &amp; 'Library Prep'!$C$2, "")</f>
        <v/>
      </c>
      <c r="C99" s="24" t="str">
        <f>IF(AND(LEN(TRIM('Library Prep'!$C$2)) &gt; 0, LEN(TRIM('Library Prep'!$B92)) &gt; 0), 'Library Prep'!$C$2, "")</f>
        <v/>
      </c>
      <c r="D99" s="24" t="str">
        <f>IF(AND(LEN(TRIM('Library Prep'!$C$2)) &gt; 0, LEN(TRIM('Library Prep'!$B92)) &gt; 0), 'Library Prep'!$A92, "")</f>
        <v/>
      </c>
      <c r="E99" t="str">
        <f>IF(LEN(TRIM('Library Prep'!$B92)) = 0, "", IF('Library Prep'!$G$12="CD", 'Library Prep'!H92, RIGHT('Library Prep'!G92, 1)))</f>
        <v/>
      </c>
      <c r="F99" t="str">
        <f>IF(LEN($E99)&gt;0, IF('Library Prep'!$G$12 = "CD", VLOOKUP($E99, Indices!$G$8:$I$103, 2, FALSE), 'Library Prep'!$H92), "")</f>
        <v/>
      </c>
      <c r="G99" t="str">
        <f ca="1">IF(LEN($E99)&gt;0, IF('Library Prep'!$G$12 = "CD", VLOOKUP($F99, Indices!$E$8:$F$795, 2, FALSE), LEFT(VLOOKUP('Library Prep'!$H92, OFFSET(Indices!$G$8:$I$103, 0, MATCH('Library Prep'!$G92, Indices!$G$6:$S$6, 0)-1), 2, FALSE), 7)), "")</f>
        <v/>
      </c>
      <c r="H99" t="str">
        <f>IF(LEN($E99)&gt;0, IF('Library Prep'!$G$12 = "CD", VLOOKUP($E99, Indices!$G$8:$I$103, 3, FALSE), VLOOKUP($G99&amp;"-7", Indices!$E$8:$F$795, 2,FALSE)), "")</f>
        <v/>
      </c>
      <c r="I99" t="str">
        <f ca="1">IF(LEN($E99)&gt;0, IF('Library Prep'!$G$12 = "CD", VLOOKUP($H99, Indices!$E$8:$F$795, 2, FALSE), LEFT(VLOOKUP('Library Prep'!$H92, OFFSET(Indices!$G$8:$I$103, 0, MATCH('Library Prep'!$G92, Indices!$G$6:$S$6, 0)-1), 2, FALSE), 7)), "")</f>
        <v/>
      </c>
      <c r="J99" t="str">
        <f>IF(LEN($E99)&gt;0, IF('Library Prep'!$G$12 = "CD", IF(LEN(TRIM('Library Prep'!$D92))&gt;0, 'Library Prep'!$D92, ""), VLOOKUP($G99&amp;"-5", Indices!$E$8:$F$795, 2,FALSE)), "")</f>
        <v/>
      </c>
      <c r="K99" t="str">
        <f>IF(LEN($E99) &gt; 0, IF('Library Prep'!$G$12 &lt;&gt; "CD", IF(LEN(TRIM('Library Prep'!$C92)) &gt; 0, 'Library Prep'!$D92, ""), ""), "")</f>
        <v/>
      </c>
    </row>
    <row r="100" spans="1:11" x14ac:dyDescent="0.3">
      <c r="A100" t="str">
        <f>IF(LEN(TRIM('Library Prep'!$B93)) &gt; 0, TRIM('Library Prep'!$B93), "")</f>
        <v/>
      </c>
      <c r="B100" s="24" t="str">
        <f>IF(AND(LEN(TRIM('Library Prep'!$C$2)) &gt; 0, LEN(TRIM('Library Prep'!$B93))&gt;0), 'Library Prep'!$B93 &amp; "-" &amp; 'Library Prep'!$C$2, "")</f>
        <v/>
      </c>
      <c r="C100" s="24" t="str">
        <f>IF(AND(LEN(TRIM('Library Prep'!$C$2)) &gt; 0, LEN(TRIM('Library Prep'!$B93)) &gt; 0), 'Library Prep'!$C$2, "")</f>
        <v/>
      </c>
      <c r="D100" s="24" t="str">
        <f>IF(AND(LEN(TRIM('Library Prep'!$C$2)) &gt; 0, LEN(TRIM('Library Prep'!$B93)) &gt; 0), 'Library Prep'!$A93, "")</f>
        <v/>
      </c>
      <c r="E100" t="str">
        <f>IF(LEN(TRIM('Library Prep'!$B93)) = 0, "", IF('Library Prep'!$G$12="CD", 'Library Prep'!H93, RIGHT('Library Prep'!G93, 1)))</f>
        <v/>
      </c>
      <c r="F100" t="str">
        <f>IF(LEN($E100)&gt;0, IF('Library Prep'!$G$12 = "CD", VLOOKUP($E100, Indices!$G$8:$I$103, 2, FALSE), 'Library Prep'!$H93), "")</f>
        <v/>
      </c>
      <c r="G100" t="str">
        <f ca="1">IF(LEN($E100)&gt;0, IF('Library Prep'!$G$12 = "CD", VLOOKUP($F100, Indices!$E$8:$F$795, 2, FALSE), LEFT(VLOOKUP('Library Prep'!$H93, OFFSET(Indices!$G$8:$I$103, 0, MATCH('Library Prep'!$G93, Indices!$G$6:$S$6, 0)-1), 2, FALSE), 7)), "")</f>
        <v/>
      </c>
      <c r="H100" t="str">
        <f>IF(LEN($E100)&gt;0, IF('Library Prep'!$G$12 = "CD", VLOOKUP($E100, Indices!$G$8:$I$103, 3, FALSE), VLOOKUP($G100&amp;"-7", Indices!$E$8:$F$795, 2,FALSE)), "")</f>
        <v/>
      </c>
      <c r="I100" t="str">
        <f ca="1">IF(LEN($E100)&gt;0, IF('Library Prep'!$G$12 = "CD", VLOOKUP($H100, Indices!$E$8:$F$795, 2, FALSE), LEFT(VLOOKUP('Library Prep'!$H93, OFFSET(Indices!$G$8:$I$103, 0, MATCH('Library Prep'!$G93, Indices!$G$6:$S$6, 0)-1), 2, FALSE), 7)), "")</f>
        <v/>
      </c>
      <c r="J100" t="str">
        <f>IF(LEN($E100)&gt;0, IF('Library Prep'!$G$12 = "CD", IF(LEN(TRIM('Library Prep'!$D93))&gt;0, 'Library Prep'!$D93, ""), VLOOKUP($G100&amp;"-5", Indices!$E$8:$F$795, 2,FALSE)), "")</f>
        <v/>
      </c>
      <c r="K100" t="str">
        <f>IF(LEN($E100) &gt; 0, IF('Library Prep'!$G$12 &lt;&gt; "CD", IF(LEN(TRIM('Library Prep'!$C93)) &gt; 0, 'Library Prep'!$D93, ""), ""), "")</f>
        <v/>
      </c>
    </row>
    <row r="101" spans="1:11" x14ac:dyDescent="0.3">
      <c r="A101" t="str">
        <f>IF(LEN(TRIM('Library Prep'!$B94)) &gt; 0, TRIM('Library Prep'!$B94), "")</f>
        <v/>
      </c>
      <c r="B101" s="24" t="str">
        <f>IF(AND(LEN(TRIM('Library Prep'!$C$2)) &gt; 0, LEN(TRIM('Library Prep'!$B94))&gt;0), 'Library Prep'!$B94 &amp; "-" &amp; 'Library Prep'!$C$2, "")</f>
        <v/>
      </c>
      <c r="C101" s="24" t="str">
        <f>IF(AND(LEN(TRIM('Library Prep'!$C$2)) &gt; 0, LEN(TRIM('Library Prep'!$B94)) &gt; 0), 'Library Prep'!$C$2, "")</f>
        <v/>
      </c>
      <c r="D101" s="24" t="str">
        <f>IF(AND(LEN(TRIM('Library Prep'!$C$2)) &gt; 0, LEN(TRIM('Library Prep'!$B94)) &gt; 0), 'Library Prep'!$A94, "")</f>
        <v/>
      </c>
      <c r="E101" t="str">
        <f>IF(LEN(TRIM('Library Prep'!$B94)) = 0, "", IF('Library Prep'!$G$12="CD", 'Library Prep'!H94, RIGHT('Library Prep'!G94, 1)))</f>
        <v/>
      </c>
      <c r="F101" t="str">
        <f>IF(LEN($E101)&gt;0, IF('Library Prep'!$G$12 = "CD", VLOOKUP($E101, Indices!$G$8:$I$103, 2, FALSE), 'Library Prep'!$H94), "")</f>
        <v/>
      </c>
      <c r="G101" t="str">
        <f ca="1">IF(LEN($E101)&gt;0, IF('Library Prep'!$G$12 = "CD", VLOOKUP($F101, Indices!$E$8:$F$795, 2, FALSE), LEFT(VLOOKUP('Library Prep'!$H94, OFFSET(Indices!$G$8:$I$103, 0, MATCH('Library Prep'!$G94, Indices!$G$6:$S$6, 0)-1), 2, FALSE), 7)), "")</f>
        <v/>
      </c>
      <c r="H101" t="str">
        <f>IF(LEN($E101)&gt;0, IF('Library Prep'!$G$12 = "CD", VLOOKUP($E101, Indices!$G$8:$I$103, 3, FALSE), VLOOKUP($G101&amp;"-7", Indices!$E$8:$F$795, 2,FALSE)), "")</f>
        <v/>
      </c>
      <c r="I101" t="str">
        <f ca="1">IF(LEN($E101)&gt;0, IF('Library Prep'!$G$12 = "CD", VLOOKUP($H101, Indices!$E$8:$F$795, 2, FALSE), LEFT(VLOOKUP('Library Prep'!$H94, OFFSET(Indices!$G$8:$I$103, 0, MATCH('Library Prep'!$G94, Indices!$G$6:$S$6, 0)-1), 2, FALSE), 7)), "")</f>
        <v/>
      </c>
      <c r="J101" t="str">
        <f>IF(LEN($E101)&gt;0, IF('Library Prep'!$G$12 = "CD", IF(LEN(TRIM('Library Prep'!$D94))&gt;0, 'Library Prep'!$D94, ""), VLOOKUP($G101&amp;"-5", Indices!$E$8:$F$795, 2,FALSE)), "")</f>
        <v/>
      </c>
      <c r="K101" t="str">
        <f>IF(LEN($E101) &gt; 0, IF('Library Prep'!$G$12 &lt;&gt; "CD", IF(LEN(TRIM('Library Prep'!$C94)) &gt; 0, 'Library Prep'!$D94, ""), ""), "")</f>
        <v/>
      </c>
    </row>
    <row r="102" spans="1:11" x14ac:dyDescent="0.3">
      <c r="A102" t="str">
        <f>IF(LEN(TRIM('Library Prep'!$B95)) &gt; 0, TRIM('Library Prep'!$B95), "")</f>
        <v/>
      </c>
      <c r="B102" s="24" t="str">
        <f>IF(AND(LEN(TRIM('Library Prep'!$C$2)) &gt; 0, LEN(TRIM('Library Prep'!$B95))&gt;0), 'Library Prep'!$B95 &amp; "-" &amp; 'Library Prep'!$C$2, "")</f>
        <v/>
      </c>
      <c r="C102" s="24" t="str">
        <f>IF(AND(LEN(TRIM('Library Prep'!$C$2)) &gt; 0, LEN(TRIM('Library Prep'!$B95)) &gt; 0), 'Library Prep'!$C$2, "")</f>
        <v/>
      </c>
      <c r="D102" s="24" t="str">
        <f>IF(AND(LEN(TRIM('Library Prep'!$C$2)) &gt; 0, LEN(TRIM('Library Prep'!$B95)) &gt; 0), 'Library Prep'!$A95, "")</f>
        <v/>
      </c>
      <c r="E102" t="str">
        <f>IF(LEN(TRIM('Library Prep'!$B95)) = 0, "", IF('Library Prep'!$G$12="CD", 'Library Prep'!H95, RIGHT('Library Prep'!G95, 1)))</f>
        <v/>
      </c>
      <c r="F102" t="str">
        <f>IF(LEN($E102)&gt;0, IF('Library Prep'!$G$12 = "CD", VLOOKUP($E102, Indices!$G$8:$I$103, 2, FALSE), 'Library Prep'!$H95), "")</f>
        <v/>
      </c>
      <c r="G102" t="str">
        <f ca="1">IF(LEN($E102)&gt;0, IF('Library Prep'!$G$12 = "CD", VLOOKUP($F102, Indices!$E$8:$F$795, 2, FALSE), LEFT(VLOOKUP('Library Prep'!$H95, OFFSET(Indices!$G$8:$I$103, 0, MATCH('Library Prep'!$G95, Indices!$G$6:$S$6, 0)-1), 2, FALSE), 7)), "")</f>
        <v/>
      </c>
      <c r="H102" t="str">
        <f>IF(LEN($E102)&gt;0, IF('Library Prep'!$G$12 = "CD", VLOOKUP($E102, Indices!$G$8:$I$103, 3, FALSE), VLOOKUP($G102&amp;"-7", Indices!$E$8:$F$795, 2,FALSE)), "")</f>
        <v/>
      </c>
      <c r="I102" t="str">
        <f ca="1">IF(LEN($E102)&gt;0, IF('Library Prep'!$G$12 = "CD", VLOOKUP($H102, Indices!$E$8:$F$795, 2, FALSE), LEFT(VLOOKUP('Library Prep'!$H95, OFFSET(Indices!$G$8:$I$103, 0, MATCH('Library Prep'!$G95, Indices!$G$6:$S$6, 0)-1), 2, FALSE), 7)), "")</f>
        <v/>
      </c>
      <c r="J102" t="str">
        <f>IF(LEN($E102)&gt;0, IF('Library Prep'!$G$12 = "CD", IF(LEN(TRIM('Library Prep'!$D95))&gt;0, 'Library Prep'!$D95, ""), VLOOKUP($G102&amp;"-5", Indices!$E$8:$F$795, 2,FALSE)), "")</f>
        <v/>
      </c>
      <c r="K102" t="str">
        <f>IF(LEN($E102) &gt; 0, IF('Library Prep'!$G$12 &lt;&gt; "CD", IF(LEN(TRIM('Library Prep'!$C95)) &gt; 0, 'Library Prep'!$D95, ""), ""), "")</f>
        <v/>
      </c>
    </row>
    <row r="103" spans="1:11" x14ac:dyDescent="0.3">
      <c r="A103" t="str">
        <f>IF(LEN(TRIM('Library Prep'!$B96)) &gt; 0, TRIM('Library Prep'!$B96), "")</f>
        <v/>
      </c>
      <c r="B103" s="24" t="str">
        <f>IF(AND(LEN(TRIM('Library Prep'!$C$2)) &gt; 0, LEN(TRIM('Library Prep'!$B96))&gt;0), 'Library Prep'!$B96 &amp; "-" &amp; 'Library Prep'!$C$2, "")</f>
        <v/>
      </c>
      <c r="C103" s="24" t="str">
        <f>IF(AND(LEN(TRIM('Library Prep'!$C$2)) &gt; 0, LEN(TRIM('Library Prep'!$B96)) &gt; 0), 'Library Prep'!$C$2, "")</f>
        <v/>
      </c>
      <c r="D103" s="24" t="str">
        <f>IF(AND(LEN(TRIM('Library Prep'!$C$2)) &gt; 0, LEN(TRIM('Library Prep'!$B96)) &gt; 0), 'Library Prep'!$A96, "")</f>
        <v/>
      </c>
      <c r="E103" t="str">
        <f>IF(LEN(TRIM('Library Prep'!$B96)) = 0, "", IF('Library Prep'!$G$12="CD", 'Library Prep'!H96, RIGHT('Library Prep'!G96, 1)))</f>
        <v/>
      </c>
      <c r="F103" t="str">
        <f>IF(LEN($E103)&gt;0, IF('Library Prep'!$G$12 = "CD", VLOOKUP($E103, Indices!$G$8:$I$103, 2, FALSE), 'Library Prep'!$H96), "")</f>
        <v/>
      </c>
      <c r="G103" t="str">
        <f ca="1">IF(LEN($E103)&gt;0, IF('Library Prep'!$G$12 = "CD", VLOOKUP($F103, Indices!$E$8:$F$795, 2, FALSE), LEFT(VLOOKUP('Library Prep'!$H96, OFFSET(Indices!$G$8:$I$103, 0, MATCH('Library Prep'!$G96, Indices!$G$6:$S$6, 0)-1), 2, FALSE), 7)), "")</f>
        <v/>
      </c>
      <c r="H103" t="str">
        <f>IF(LEN($E103)&gt;0, IF('Library Prep'!$G$12 = "CD", VLOOKUP($E103, Indices!$G$8:$I$103, 3, FALSE), VLOOKUP($G103&amp;"-7", Indices!$E$8:$F$795, 2,FALSE)), "")</f>
        <v/>
      </c>
      <c r="I103" t="str">
        <f ca="1">IF(LEN($E103)&gt;0, IF('Library Prep'!$G$12 = "CD", VLOOKUP($H103, Indices!$E$8:$F$795, 2, FALSE), LEFT(VLOOKUP('Library Prep'!$H96, OFFSET(Indices!$G$8:$I$103, 0, MATCH('Library Prep'!$G96, Indices!$G$6:$S$6, 0)-1), 2, FALSE), 7)), "")</f>
        <v/>
      </c>
      <c r="J103" t="str">
        <f>IF(LEN($E103)&gt;0, IF('Library Prep'!$G$12 = "CD", IF(LEN(TRIM('Library Prep'!$D96))&gt;0, 'Library Prep'!$D96, ""), VLOOKUP($G103&amp;"-5", Indices!$E$8:$F$795, 2,FALSE)), "")</f>
        <v/>
      </c>
      <c r="K103" t="str">
        <f>IF(LEN($E103) &gt; 0, IF('Library Prep'!$G$12 &lt;&gt; "CD", IF(LEN(TRIM('Library Prep'!$C96)) &gt; 0, 'Library Prep'!$D96, ""), ""), "")</f>
        <v/>
      </c>
    </row>
    <row r="104" spans="1:11" x14ac:dyDescent="0.3">
      <c r="A104" t="str">
        <f>IF(LEN(TRIM('Library Prep'!$B97)) &gt; 0, TRIM('Library Prep'!$B97), "")</f>
        <v/>
      </c>
      <c r="B104" s="24" t="str">
        <f>IF(AND(LEN(TRIM('Library Prep'!$C$2)) &gt; 0, LEN(TRIM('Library Prep'!$B97))&gt;0), 'Library Prep'!$B97 &amp; "-" &amp; 'Library Prep'!$C$2, "")</f>
        <v/>
      </c>
      <c r="C104" s="24" t="str">
        <f>IF(AND(LEN(TRIM('Library Prep'!$C$2)) &gt; 0, LEN(TRIM('Library Prep'!$B97)) &gt; 0), 'Library Prep'!$C$2, "")</f>
        <v/>
      </c>
      <c r="D104" s="24" t="str">
        <f>IF(AND(LEN(TRIM('Library Prep'!$C$2)) &gt; 0, LEN(TRIM('Library Prep'!$B97)) &gt; 0), 'Library Prep'!$A97, "")</f>
        <v/>
      </c>
      <c r="E104" t="str">
        <f>IF(LEN(TRIM('Library Prep'!$B97)) = 0, "", IF('Library Prep'!$G$12="CD", 'Library Prep'!H97, RIGHT('Library Prep'!G97, 1)))</f>
        <v/>
      </c>
      <c r="F104" t="str">
        <f>IF(LEN($E104)&gt;0, IF('Library Prep'!$G$12 = "CD", VLOOKUP($E104, Indices!$G$8:$I$103, 2, FALSE), 'Library Prep'!$H97), "")</f>
        <v/>
      </c>
      <c r="G104" t="str">
        <f ca="1">IF(LEN($E104)&gt;0, IF('Library Prep'!$G$12 = "CD", VLOOKUP($F104, Indices!$E$8:$F$795, 2, FALSE), LEFT(VLOOKUP('Library Prep'!$H97, OFFSET(Indices!$G$8:$I$103, 0, MATCH('Library Prep'!$G97, Indices!$G$6:$S$6, 0)-1), 2, FALSE), 7)), "")</f>
        <v/>
      </c>
      <c r="H104" t="str">
        <f>IF(LEN($E104)&gt;0, IF('Library Prep'!$G$12 = "CD", VLOOKUP($E104, Indices!$G$8:$I$103, 3, FALSE), VLOOKUP($G104&amp;"-7", Indices!$E$8:$F$795, 2,FALSE)), "")</f>
        <v/>
      </c>
      <c r="I104" t="str">
        <f ca="1">IF(LEN($E104)&gt;0, IF('Library Prep'!$G$12 = "CD", VLOOKUP($H104, Indices!$E$8:$F$795, 2, FALSE), LEFT(VLOOKUP('Library Prep'!$H97, OFFSET(Indices!$G$8:$I$103, 0, MATCH('Library Prep'!$G97, Indices!$G$6:$S$6, 0)-1), 2, FALSE), 7)), "")</f>
        <v/>
      </c>
      <c r="J104" t="str">
        <f>IF(LEN($E104)&gt;0, IF('Library Prep'!$G$12 = "CD", IF(LEN(TRIM('Library Prep'!$D97))&gt;0, 'Library Prep'!$D97, ""), VLOOKUP($G104&amp;"-5", Indices!$E$8:$F$795, 2,FALSE)), "")</f>
        <v/>
      </c>
      <c r="K104" t="str">
        <f>IF(LEN($E104) &gt; 0, IF('Library Prep'!$G$12 &lt;&gt; "CD", IF(LEN(TRIM('Library Prep'!$C97)) &gt; 0, 'Library Prep'!$D97, ""), ""), "")</f>
        <v/>
      </c>
    </row>
    <row r="105" spans="1:11" x14ac:dyDescent="0.3">
      <c r="A105" t="str">
        <f>IF(LEN(TRIM('Library Prep'!$B98)) &gt; 0, TRIM('Library Prep'!$B98), "")</f>
        <v/>
      </c>
      <c r="B105" s="24" t="str">
        <f>IF(AND(LEN(TRIM('Library Prep'!$C$2)) &gt; 0, LEN(TRIM('Library Prep'!$B98))&gt;0), 'Library Prep'!$B98 &amp; "-" &amp; 'Library Prep'!$C$2, "")</f>
        <v/>
      </c>
      <c r="C105" s="24" t="str">
        <f>IF(AND(LEN(TRIM('Library Prep'!$C$2)) &gt; 0, LEN(TRIM('Library Prep'!$B98)) &gt; 0), 'Library Prep'!$C$2, "")</f>
        <v/>
      </c>
      <c r="D105" s="24" t="str">
        <f>IF(AND(LEN(TRIM('Library Prep'!$C$2)) &gt; 0, LEN(TRIM('Library Prep'!$B98)) &gt; 0), 'Library Prep'!$A98, "")</f>
        <v/>
      </c>
      <c r="E105" t="str">
        <f>IF(LEN(TRIM('Library Prep'!$B98)) = 0, "", IF('Library Prep'!$G$12="CD", 'Library Prep'!H98, RIGHT('Library Prep'!G98, 1)))</f>
        <v/>
      </c>
      <c r="F105" t="str">
        <f>IF(LEN($E105)&gt;0, IF('Library Prep'!$G$12 = "CD", VLOOKUP($E105, Indices!$G$8:$I$103, 2, FALSE), 'Library Prep'!$H98), "")</f>
        <v/>
      </c>
      <c r="G105" t="str">
        <f ca="1">IF(LEN($E105)&gt;0, IF('Library Prep'!$G$12 = "CD", VLOOKUP($F105, Indices!$E$8:$F$795, 2, FALSE), LEFT(VLOOKUP('Library Prep'!$H98, OFFSET(Indices!$G$8:$I$103, 0, MATCH('Library Prep'!$G98, Indices!$G$6:$S$6, 0)-1), 2, FALSE), 7)), "")</f>
        <v/>
      </c>
      <c r="H105" t="str">
        <f>IF(LEN($E105)&gt;0, IF('Library Prep'!$G$12 = "CD", VLOOKUP($E105, Indices!$G$8:$I$103, 3, FALSE), VLOOKUP($G105&amp;"-7", Indices!$E$8:$F$795, 2,FALSE)), "")</f>
        <v/>
      </c>
      <c r="I105" t="str">
        <f ca="1">IF(LEN($E105)&gt;0, IF('Library Prep'!$G$12 = "CD", VLOOKUP($H105, Indices!$E$8:$F$795, 2, FALSE), LEFT(VLOOKUP('Library Prep'!$H98, OFFSET(Indices!$G$8:$I$103, 0, MATCH('Library Prep'!$G98, Indices!$G$6:$S$6, 0)-1), 2, FALSE), 7)), "")</f>
        <v/>
      </c>
      <c r="J105" t="str">
        <f>IF(LEN($E105)&gt;0, IF('Library Prep'!$G$12 = "CD", IF(LEN(TRIM('Library Prep'!$D98))&gt;0, 'Library Prep'!$D98, ""), VLOOKUP($G105&amp;"-5", Indices!$E$8:$F$795, 2,FALSE)), "")</f>
        <v/>
      </c>
      <c r="K105" t="str">
        <f>IF(LEN($E105) &gt; 0, IF('Library Prep'!$G$12 &lt;&gt; "CD", IF(LEN(TRIM('Library Prep'!$C98)) &gt; 0, 'Library Prep'!$D98, ""), ""), "")</f>
        <v/>
      </c>
    </row>
    <row r="106" spans="1:11" x14ac:dyDescent="0.3">
      <c r="A106" t="str">
        <f>IF(LEN(TRIM('Library Prep'!$B99)) &gt; 0, TRIM('Library Prep'!$B99), "")</f>
        <v/>
      </c>
      <c r="B106" s="24" t="str">
        <f>IF(AND(LEN(TRIM('Library Prep'!$C$2)) &gt; 0, LEN(TRIM('Library Prep'!$B99))&gt;0), 'Library Prep'!$B99 &amp; "-" &amp; 'Library Prep'!$C$2, "")</f>
        <v/>
      </c>
      <c r="C106" s="24" t="str">
        <f>IF(AND(LEN(TRIM('Library Prep'!$C$2)) &gt; 0, LEN(TRIM('Library Prep'!$B99)) &gt; 0), 'Library Prep'!$C$2, "")</f>
        <v/>
      </c>
      <c r="D106" s="24" t="str">
        <f>IF(AND(LEN(TRIM('Library Prep'!$C$2)) &gt; 0, LEN(TRIM('Library Prep'!$B99)) &gt; 0), 'Library Prep'!$A99, "")</f>
        <v/>
      </c>
      <c r="E106" t="str">
        <f>IF(LEN(TRIM('Library Prep'!$B99)) = 0, "", IF('Library Prep'!$G$12="CD", 'Library Prep'!H99, RIGHT('Library Prep'!G99, 1)))</f>
        <v/>
      </c>
      <c r="F106" t="str">
        <f>IF(LEN($E106)&gt;0, IF('Library Prep'!$G$12 = "CD", VLOOKUP($E106, Indices!$G$8:$I$103, 2, FALSE), 'Library Prep'!$H99), "")</f>
        <v/>
      </c>
      <c r="G106" t="str">
        <f ca="1">IF(LEN($E106)&gt;0, IF('Library Prep'!$G$12 = "CD", VLOOKUP($F106, Indices!$E$8:$F$795, 2, FALSE), LEFT(VLOOKUP('Library Prep'!$H99, OFFSET(Indices!$G$8:$I$103, 0, MATCH('Library Prep'!$G99, Indices!$G$6:$S$6, 0)-1), 2, FALSE), 7)), "")</f>
        <v/>
      </c>
      <c r="H106" t="str">
        <f>IF(LEN($E106)&gt;0, IF('Library Prep'!$G$12 = "CD", VLOOKUP($E106, Indices!$G$8:$I$103, 3, FALSE), VLOOKUP($G106&amp;"-7", Indices!$E$8:$F$795, 2,FALSE)), "")</f>
        <v/>
      </c>
      <c r="I106" t="str">
        <f ca="1">IF(LEN($E106)&gt;0, IF('Library Prep'!$G$12 = "CD", VLOOKUP($H106, Indices!$E$8:$F$795, 2, FALSE), LEFT(VLOOKUP('Library Prep'!$H99, OFFSET(Indices!$G$8:$I$103, 0, MATCH('Library Prep'!$G99, Indices!$G$6:$S$6, 0)-1), 2, FALSE), 7)), "")</f>
        <v/>
      </c>
      <c r="J106" t="str">
        <f>IF(LEN($E106)&gt;0, IF('Library Prep'!$G$12 = "CD", IF(LEN(TRIM('Library Prep'!$D99))&gt;0, 'Library Prep'!$D99, ""), VLOOKUP($G106&amp;"-5", Indices!$E$8:$F$795, 2,FALSE)), "")</f>
        <v/>
      </c>
      <c r="K106" t="str">
        <f>IF(LEN($E106) &gt; 0, IF('Library Prep'!$G$12 &lt;&gt; "CD", IF(LEN(TRIM('Library Prep'!$C99)) &gt; 0, 'Library Prep'!$D99, ""), ""), "")</f>
        <v/>
      </c>
    </row>
    <row r="107" spans="1:11" x14ac:dyDescent="0.3">
      <c r="A107" t="str">
        <f>IF(LEN(TRIM('Library Prep'!$B100)) &gt; 0, TRIM('Library Prep'!$B100), "")</f>
        <v/>
      </c>
      <c r="B107" s="24" t="str">
        <f>IF(AND(LEN(TRIM('Library Prep'!$C$2)) &gt; 0, LEN(TRIM('Library Prep'!$B100))&gt;0), 'Library Prep'!$B100 &amp; "-" &amp; 'Library Prep'!$C$2, "")</f>
        <v/>
      </c>
      <c r="C107" s="24" t="str">
        <f>IF(AND(LEN(TRIM('Library Prep'!$C$2)) &gt; 0, LEN(TRIM('Library Prep'!$B100)) &gt; 0), 'Library Prep'!$C$2, "")</f>
        <v/>
      </c>
      <c r="D107" s="24" t="str">
        <f>IF(AND(LEN(TRIM('Library Prep'!$C$2)) &gt; 0, LEN(TRIM('Library Prep'!$B100)) &gt; 0), 'Library Prep'!$A100, "")</f>
        <v/>
      </c>
      <c r="E107" t="str">
        <f>IF(LEN(TRIM('Library Prep'!$B100)) = 0, "", IF('Library Prep'!$G$12="CD", 'Library Prep'!H100, RIGHT('Library Prep'!G100, 1)))</f>
        <v/>
      </c>
      <c r="F107" t="str">
        <f>IF(LEN($E107)&gt;0, IF('Library Prep'!$G$12 = "CD", VLOOKUP($E107, Indices!$G$8:$I$103, 2, FALSE), 'Library Prep'!$H100), "")</f>
        <v/>
      </c>
      <c r="G107" t="str">
        <f ca="1">IF(LEN($E107)&gt;0, IF('Library Prep'!$G$12 = "CD", VLOOKUP($F107, Indices!$E$8:$F$795, 2, FALSE), LEFT(VLOOKUP('Library Prep'!$H100, OFFSET(Indices!$G$8:$I$103, 0, MATCH('Library Prep'!$G100, Indices!$G$6:$S$6, 0)-1), 2, FALSE), 7)), "")</f>
        <v/>
      </c>
      <c r="H107" t="str">
        <f>IF(LEN($E107)&gt;0, IF('Library Prep'!$G$12 = "CD", VLOOKUP($E107, Indices!$G$8:$I$103, 3, FALSE), VLOOKUP($G107&amp;"-7", Indices!$E$8:$F$795, 2,FALSE)), "")</f>
        <v/>
      </c>
      <c r="I107" t="str">
        <f ca="1">IF(LEN($E107)&gt;0, IF('Library Prep'!$G$12 = "CD", VLOOKUP($H107, Indices!$E$8:$F$795, 2, FALSE), LEFT(VLOOKUP('Library Prep'!$H100, OFFSET(Indices!$G$8:$I$103, 0, MATCH('Library Prep'!$G100, Indices!$G$6:$S$6, 0)-1), 2, FALSE), 7)), "")</f>
        <v/>
      </c>
      <c r="J107" t="str">
        <f>IF(LEN($E107)&gt;0, IF('Library Prep'!$G$12 = "CD", IF(LEN(TRIM('Library Prep'!$D100))&gt;0, 'Library Prep'!$D100, ""), VLOOKUP($G107&amp;"-5", Indices!$E$8:$F$795, 2,FALSE)), "")</f>
        <v/>
      </c>
      <c r="K107" t="str">
        <f>IF(LEN($E107) &gt; 0, IF('Library Prep'!$G$12 &lt;&gt; "CD", IF(LEN(TRIM('Library Prep'!$C100)) &gt; 0, 'Library Prep'!$D100, ""), ""), "")</f>
        <v/>
      </c>
    </row>
    <row r="108" spans="1:11" x14ac:dyDescent="0.3">
      <c r="A108" t="str">
        <f>IF(LEN(TRIM('Library Prep'!$B101)) &gt; 0, TRIM('Library Prep'!$B101), "")</f>
        <v/>
      </c>
      <c r="B108" s="24" t="str">
        <f>IF(AND(LEN(TRIM('Library Prep'!$C$2)) &gt; 0, LEN(TRIM('Library Prep'!$B101))&gt;0), 'Library Prep'!$B101 &amp; "-" &amp; 'Library Prep'!$C$2, "")</f>
        <v/>
      </c>
      <c r="C108" s="24" t="str">
        <f>IF(AND(LEN(TRIM('Library Prep'!$C$2)) &gt; 0, LEN(TRIM('Library Prep'!$B101)) &gt; 0), 'Library Prep'!$C$2, "")</f>
        <v/>
      </c>
      <c r="D108" s="24" t="str">
        <f>IF(AND(LEN(TRIM('Library Prep'!$C$2)) &gt; 0, LEN(TRIM('Library Prep'!$B101)) &gt; 0), 'Library Prep'!$A101, "")</f>
        <v/>
      </c>
      <c r="E108" t="str">
        <f>IF(LEN(TRIM('Library Prep'!$B101)) = 0, "", IF('Library Prep'!$G$12="CD", 'Library Prep'!H101, RIGHT('Library Prep'!G101, 1)))</f>
        <v/>
      </c>
      <c r="F108" t="str">
        <f>IF(LEN($E108)&gt;0, IF('Library Prep'!$G$12 = "CD", VLOOKUP($E108, Indices!$G$8:$I$103, 2, FALSE), 'Library Prep'!$H101), "")</f>
        <v/>
      </c>
      <c r="G108" t="str">
        <f ca="1">IF(LEN($E108)&gt;0, IF('Library Prep'!$G$12 = "CD", VLOOKUP($F108, Indices!$E$8:$F$795, 2, FALSE), LEFT(VLOOKUP('Library Prep'!$H101, OFFSET(Indices!$G$8:$I$103, 0, MATCH('Library Prep'!$G101, Indices!$G$6:$S$6, 0)-1), 2, FALSE), 7)), "")</f>
        <v/>
      </c>
      <c r="H108" t="str">
        <f>IF(LEN($E108)&gt;0, IF('Library Prep'!$G$12 = "CD", VLOOKUP($E108, Indices!$G$8:$I$103, 3, FALSE), VLOOKUP($G108&amp;"-7", Indices!$E$8:$F$795, 2,FALSE)), "")</f>
        <v/>
      </c>
      <c r="I108" t="str">
        <f ca="1">IF(LEN($E108)&gt;0, IF('Library Prep'!$G$12 = "CD", VLOOKUP($H108, Indices!$E$8:$F$795, 2, FALSE), LEFT(VLOOKUP('Library Prep'!$H101, OFFSET(Indices!$G$8:$I$103, 0, MATCH('Library Prep'!$G101, Indices!$G$6:$S$6, 0)-1), 2, FALSE), 7)), "")</f>
        <v/>
      </c>
      <c r="J108" t="str">
        <f>IF(LEN($E108)&gt;0, IF('Library Prep'!$G$12 = "CD", IF(LEN(TRIM('Library Prep'!$D101))&gt;0, 'Library Prep'!$D101, ""), VLOOKUP($G108&amp;"-5", Indices!$E$8:$F$795, 2,FALSE)), "")</f>
        <v/>
      </c>
      <c r="K108" t="str">
        <f>IF(LEN($E108) &gt; 0, IF('Library Prep'!$G$12 &lt;&gt; "CD", IF(LEN(TRIM('Library Prep'!$C101)) &gt; 0, 'Library Prep'!$D101, ""), ""), "")</f>
        <v/>
      </c>
    </row>
    <row r="109" spans="1:11" x14ac:dyDescent="0.3">
      <c r="A109" t="str">
        <f>IF(LEN(TRIM('Library Prep'!$B102)) &gt; 0, TRIM('Library Prep'!$B102), "")</f>
        <v/>
      </c>
      <c r="B109" s="24" t="str">
        <f>IF(AND(LEN(TRIM('Library Prep'!$C$2)) &gt; 0, LEN(TRIM('Library Prep'!$B102))&gt;0), 'Library Prep'!$B102 &amp; "-" &amp; 'Library Prep'!$C$2, "")</f>
        <v/>
      </c>
      <c r="C109" s="24" t="str">
        <f>IF(AND(LEN(TRIM('Library Prep'!$C$2)) &gt; 0, LEN(TRIM('Library Prep'!$B102)) &gt; 0), 'Library Prep'!$C$2, "")</f>
        <v/>
      </c>
      <c r="D109" s="24" t="str">
        <f>IF(AND(LEN(TRIM('Library Prep'!$C$2)) &gt; 0, LEN(TRIM('Library Prep'!$B102)) &gt; 0), 'Library Prep'!$A102, "")</f>
        <v/>
      </c>
      <c r="E109" t="str">
        <f>IF(LEN(TRIM('Library Prep'!$B102)) = 0, "", IF('Library Prep'!$G$12="CD", 'Library Prep'!H102, RIGHT('Library Prep'!G102, 1)))</f>
        <v/>
      </c>
      <c r="F109" t="str">
        <f>IF(LEN($E109)&gt;0, IF('Library Prep'!$G$12 = "CD", VLOOKUP($E109, Indices!$G$8:$I$103, 2, FALSE), 'Library Prep'!$H102), "")</f>
        <v/>
      </c>
      <c r="G109" t="str">
        <f ca="1">IF(LEN($E109)&gt;0, IF('Library Prep'!$G$12 = "CD", VLOOKUP($F109, Indices!$E$8:$F$795, 2, FALSE), LEFT(VLOOKUP('Library Prep'!$H102, OFFSET(Indices!$G$8:$I$103, 0, MATCH('Library Prep'!$G102, Indices!$G$6:$S$6, 0)-1), 2, FALSE), 7)), "")</f>
        <v/>
      </c>
      <c r="H109" t="str">
        <f>IF(LEN($E109)&gt;0, IF('Library Prep'!$G$12 = "CD", VLOOKUP($E109, Indices!$G$8:$I$103, 3, FALSE), VLOOKUP($G109&amp;"-7", Indices!$E$8:$F$795, 2,FALSE)), "")</f>
        <v/>
      </c>
      <c r="I109" t="str">
        <f ca="1">IF(LEN($E109)&gt;0, IF('Library Prep'!$G$12 = "CD", VLOOKUP($H109, Indices!$E$8:$F$795, 2, FALSE), LEFT(VLOOKUP('Library Prep'!$H102, OFFSET(Indices!$G$8:$I$103, 0, MATCH('Library Prep'!$G102, Indices!$G$6:$S$6, 0)-1), 2, FALSE), 7)), "")</f>
        <v/>
      </c>
      <c r="J109" t="str">
        <f>IF(LEN($E109)&gt;0, IF('Library Prep'!$G$12 = "CD", IF(LEN(TRIM('Library Prep'!$D102))&gt;0, 'Library Prep'!$D102, ""), VLOOKUP($G109&amp;"-5", Indices!$E$8:$F$795, 2,FALSE)), "")</f>
        <v/>
      </c>
      <c r="K109" t="str">
        <f>IF(LEN($E109) &gt; 0, IF('Library Prep'!$G$12 &lt;&gt; "CD", IF(LEN(TRIM('Library Prep'!$C102)) &gt; 0, 'Library Prep'!$D102, ""), ""), "")</f>
        <v/>
      </c>
    </row>
    <row r="110" spans="1:11" x14ac:dyDescent="0.3">
      <c r="A110" t="str">
        <f>IF(LEN(TRIM('Library Prep'!$B103)) &gt; 0, TRIM('Library Prep'!$B103), "")</f>
        <v/>
      </c>
      <c r="B110" s="24" t="str">
        <f>IF(AND(LEN(TRIM('Library Prep'!$C$2)) &gt; 0, LEN(TRIM('Library Prep'!$B103))&gt;0), 'Library Prep'!$B103 &amp; "-" &amp; 'Library Prep'!$C$2, "")</f>
        <v/>
      </c>
      <c r="C110" s="24" t="str">
        <f>IF(AND(LEN(TRIM('Library Prep'!$C$2)) &gt; 0, LEN(TRIM('Library Prep'!$B103)) &gt; 0), 'Library Prep'!$C$2, "")</f>
        <v/>
      </c>
      <c r="D110" s="24" t="str">
        <f>IF(AND(LEN(TRIM('Library Prep'!$C$2)) &gt; 0, LEN(TRIM('Library Prep'!$B103)) &gt; 0), 'Library Prep'!$A103, "")</f>
        <v/>
      </c>
      <c r="E110" t="str">
        <f>IF(LEN(TRIM('Library Prep'!$B103)) = 0, "", IF('Library Prep'!$G$12="CD", 'Library Prep'!H103, RIGHT('Library Prep'!G103, 1)))</f>
        <v/>
      </c>
      <c r="F110" t="str">
        <f>IF(LEN($E110)&gt;0, IF('Library Prep'!$G$12 = "CD", VLOOKUP($E110, Indices!$G$8:$I$103, 2, FALSE), 'Library Prep'!$H103), "")</f>
        <v/>
      </c>
      <c r="G110" t="str">
        <f ca="1">IF(LEN($E110)&gt;0, IF('Library Prep'!$G$12 = "CD", VLOOKUP($F110, Indices!$E$8:$F$795, 2, FALSE), LEFT(VLOOKUP('Library Prep'!$H103, OFFSET(Indices!$G$8:$I$103, 0, MATCH('Library Prep'!$G103, Indices!$G$6:$S$6, 0)-1), 2, FALSE), 7)), "")</f>
        <v/>
      </c>
      <c r="H110" t="str">
        <f>IF(LEN($E110)&gt;0, IF('Library Prep'!$G$12 = "CD", VLOOKUP($E110, Indices!$G$8:$I$103, 3, FALSE), VLOOKUP($G110&amp;"-7", Indices!$E$8:$F$795, 2,FALSE)), "")</f>
        <v/>
      </c>
      <c r="I110" t="str">
        <f ca="1">IF(LEN($E110)&gt;0, IF('Library Prep'!$G$12 = "CD", VLOOKUP($H110, Indices!$E$8:$F$795, 2, FALSE), LEFT(VLOOKUP('Library Prep'!$H103, OFFSET(Indices!$G$8:$I$103, 0, MATCH('Library Prep'!$G103, Indices!$G$6:$S$6, 0)-1), 2, FALSE), 7)), "")</f>
        <v/>
      </c>
      <c r="J110" t="str">
        <f>IF(LEN($E110)&gt;0, IF('Library Prep'!$G$12 = "CD", IF(LEN(TRIM('Library Prep'!$D103))&gt;0, 'Library Prep'!$D103, ""), VLOOKUP($G110&amp;"-5", Indices!$E$8:$F$795, 2,FALSE)), "")</f>
        <v/>
      </c>
      <c r="K110" t="str">
        <f>IF(LEN($E110) &gt; 0, IF('Library Prep'!$G$12 &lt;&gt; "CD", IF(LEN(TRIM('Library Prep'!$C103)) &gt; 0, 'Library Prep'!$D103, ""), ""), "")</f>
        <v/>
      </c>
    </row>
    <row r="111" spans="1:11" x14ac:dyDescent="0.3">
      <c r="A111" t="str">
        <f>IF(LEN(TRIM('Library Prep'!$B104)) &gt; 0, TRIM('Library Prep'!$B104), "")</f>
        <v/>
      </c>
      <c r="B111" s="24" t="str">
        <f>IF(AND(LEN(TRIM('Library Prep'!$C$2)) &gt; 0, LEN(TRIM('Library Prep'!$B104))&gt;0), 'Library Prep'!$B104 &amp; "-" &amp; 'Library Prep'!$C$2, "")</f>
        <v/>
      </c>
      <c r="C111" s="24" t="str">
        <f>IF(AND(LEN(TRIM('Library Prep'!$C$2)) &gt; 0, LEN(TRIM('Library Prep'!$B104)) &gt; 0), 'Library Prep'!$C$2, "")</f>
        <v/>
      </c>
      <c r="D111" s="24" t="str">
        <f>IF(AND(LEN(TRIM('Library Prep'!$C$2)) &gt; 0, LEN(TRIM('Library Prep'!$B104)) &gt; 0), 'Library Prep'!$A104, "")</f>
        <v/>
      </c>
      <c r="E111" t="str">
        <f>IF(LEN(TRIM('Library Prep'!$B104)) = 0, "", IF('Library Prep'!$G$12="CD", 'Library Prep'!H104, RIGHT('Library Prep'!G104, 1)))</f>
        <v/>
      </c>
      <c r="F111" t="str">
        <f>IF(LEN($E111)&gt;0, IF('Library Prep'!$G$12 = "CD", VLOOKUP($E111, Indices!$G$8:$I$103, 2, FALSE), 'Library Prep'!$H104), "")</f>
        <v/>
      </c>
      <c r="G111" t="str">
        <f ca="1">IF(LEN($E111)&gt;0, IF('Library Prep'!$G$12 = "CD", VLOOKUP($F111, Indices!$E$8:$F$795, 2, FALSE), LEFT(VLOOKUP('Library Prep'!$H104, OFFSET(Indices!$G$8:$I$103, 0, MATCH('Library Prep'!$G104, Indices!$G$6:$S$6, 0)-1), 2, FALSE), 7)), "")</f>
        <v/>
      </c>
      <c r="H111" t="str">
        <f>IF(LEN($E111)&gt;0, IF('Library Prep'!$G$12 = "CD", VLOOKUP($E111, Indices!$G$8:$I$103, 3, FALSE), VLOOKUP($G111&amp;"-7", Indices!$E$8:$F$795, 2,FALSE)), "")</f>
        <v/>
      </c>
      <c r="I111" t="str">
        <f ca="1">IF(LEN($E111)&gt;0, IF('Library Prep'!$G$12 = "CD", VLOOKUP($H111, Indices!$E$8:$F$795, 2, FALSE), LEFT(VLOOKUP('Library Prep'!$H104, OFFSET(Indices!$G$8:$I$103, 0, MATCH('Library Prep'!$G104, Indices!$G$6:$S$6, 0)-1), 2, FALSE), 7)), "")</f>
        <v/>
      </c>
      <c r="J111" t="str">
        <f>IF(LEN($E111)&gt;0, IF('Library Prep'!$G$12 = "CD", IF(LEN(TRIM('Library Prep'!$D104))&gt;0, 'Library Prep'!$D104, ""), VLOOKUP($G111&amp;"-5", Indices!$E$8:$F$795, 2,FALSE)), "")</f>
        <v/>
      </c>
      <c r="K111" t="str">
        <f>IF(LEN($E111) &gt; 0, IF('Library Prep'!$G$12 &lt;&gt; "CD", IF(LEN(TRIM('Library Prep'!$C104)) &gt; 0, 'Library Prep'!$D104, ""), ""), "")</f>
        <v/>
      </c>
    </row>
    <row r="112" spans="1:11" x14ac:dyDescent="0.3">
      <c r="A112" t="str">
        <f>IF(LEN(TRIM('Library Prep'!$B105)) &gt; 0, TRIM('Library Prep'!$B105), "")</f>
        <v/>
      </c>
      <c r="B112" s="24" t="str">
        <f>IF(AND(LEN(TRIM('Library Prep'!$C$2)) &gt; 0, LEN(TRIM('Library Prep'!$B105))&gt;0), 'Library Prep'!$B105 &amp; "-" &amp; 'Library Prep'!$C$2, "")</f>
        <v/>
      </c>
      <c r="C112" s="24" t="str">
        <f>IF(AND(LEN(TRIM('Library Prep'!$C$2)) &gt; 0, LEN(TRIM('Library Prep'!$B105)) &gt; 0), 'Library Prep'!$C$2, "")</f>
        <v/>
      </c>
      <c r="D112" s="24" t="str">
        <f>IF(AND(LEN(TRIM('Library Prep'!$C$2)) &gt; 0, LEN(TRIM('Library Prep'!$B105)) &gt; 0), 'Library Prep'!$A105, "")</f>
        <v/>
      </c>
      <c r="E112" t="str">
        <f>IF(LEN(TRIM('Library Prep'!$B105)) = 0, "", IF('Library Prep'!$G$12="CD", 'Library Prep'!H105, RIGHT('Library Prep'!G105, 1)))</f>
        <v/>
      </c>
      <c r="F112" t="str">
        <f>IF(LEN($E112)&gt;0, IF('Library Prep'!$G$12 = "CD", VLOOKUP($E112, Indices!$G$8:$I$103, 2, FALSE), 'Library Prep'!$H105), "")</f>
        <v/>
      </c>
      <c r="G112" t="str">
        <f ca="1">IF(LEN($E112)&gt;0, IF('Library Prep'!$G$12 = "CD", VLOOKUP($F112, Indices!$E$8:$F$795, 2, FALSE), LEFT(VLOOKUP('Library Prep'!$H105, OFFSET(Indices!$G$8:$I$103, 0, MATCH('Library Prep'!$G105, Indices!$G$6:$S$6, 0)-1), 2, FALSE), 7)), "")</f>
        <v/>
      </c>
      <c r="H112" t="str">
        <f>IF(LEN($E112)&gt;0, IF('Library Prep'!$G$12 = "CD", VLOOKUP($E112, Indices!$G$8:$I$103, 3, FALSE), VLOOKUP($G112&amp;"-7", Indices!$E$8:$F$795, 2,FALSE)), "")</f>
        <v/>
      </c>
      <c r="I112" t="str">
        <f ca="1">IF(LEN($E112)&gt;0, IF('Library Prep'!$G$12 = "CD", VLOOKUP($H112, Indices!$E$8:$F$795, 2, FALSE), LEFT(VLOOKUP('Library Prep'!$H105, OFFSET(Indices!$G$8:$I$103, 0, MATCH('Library Prep'!$G105, Indices!$G$6:$S$6, 0)-1), 2, FALSE), 7)), "")</f>
        <v/>
      </c>
      <c r="J112" t="str">
        <f>IF(LEN($E112)&gt;0, IF('Library Prep'!$G$12 = "CD", IF(LEN(TRIM('Library Prep'!$D105))&gt;0, 'Library Prep'!$D105, ""), VLOOKUP($G112&amp;"-5", Indices!$E$8:$F$795, 2,FALSE)), "")</f>
        <v/>
      </c>
      <c r="K112" t="str">
        <f>IF(LEN($E112) &gt; 0, IF('Library Prep'!$G$12 &lt;&gt; "CD", IF(LEN(TRIM('Library Prep'!$C105)) &gt; 0, 'Library Prep'!$D105, ""), ""), "")</f>
        <v/>
      </c>
    </row>
    <row r="113" spans="1:11" x14ac:dyDescent="0.3">
      <c r="A113" t="str">
        <f>IF(LEN(TRIM('Library Prep'!$B106)) &gt; 0, TRIM('Library Prep'!$B106), "")</f>
        <v/>
      </c>
      <c r="B113" s="24" t="str">
        <f>IF(AND(LEN(TRIM('Library Prep'!$C$2)) &gt; 0, LEN(TRIM('Library Prep'!$B106))&gt;0), 'Library Prep'!$B106 &amp; "-" &amp; 'Library Prep'!$C$2, "")</f>
        <v/>
      </c>
      <c r="C113" s="24" t="str">
        <f>IF(AND(LEN(TRIM('Library Prep'!$C$2)) &gt; 0, LEN(TRIM('Library Prep'!$B106)) &gt; 0), 'Library Prep'!$C$2, "")</f>
        <v/>
      </c>
      <c r="D113" s="24" t="str">
        <f>IF(AND(LEN(TRIM('Library Prep'!$C$2)) &gt; 0, LEN(TRIM('Library Prep'!$B106)) &gt; 0), 'Library Prep'!$A106, "")</f>
        <v/>
      </c>
      <c r="E113" t="str">
        <f>IF(LEN(TRIM('Library Prep'!$B106)) = 0, "", IF('Library Prep'!$G$12="CD", 'Library Prep'!H106, RIGHT('Library Prep'!G106, 1)))</f>
        <v/>
      </c>
      <c r="F113" t="str">
        <f>IF(LEN($E113)&gt;0, IF('Library Prep'!$G$12 = "CD", VLOOKUP($E113, Indices!$G$8:$I$103, 2, FALSE), 'Library Prep'!$H106), "")</f>
        <v/>
      </c>
      <c r="G113" t="str">
        <f ca="1">IF(LEN($E113)&gt;0, IF('Library Prep'!$G$12 = "CD", VLOOKUP($F113, Indices!$E$8:$F$795, 2, FALSE), LEFT(VLOOKUP('Library Prep'!$H106, OFFSET(Indices!$G$8:$I$103, 0, MATCH('Library Prep'!$G106, Indices!$G$6:$S$6, 0)-1), 2, FALSE), 7)), "")</f>
        <v/>
      </c>
      <c r="H113" t="str">
        <f>IF(LEN($E113)&gt;0, IF('Library Prep'!$G$12 = "CD", VLOOKUP($E113, Indices!$G$8:$I$103, 3, FALSE), VLOOKUP($G113&amp;"-7", Indices!$E$8:$F$795, 2,FALSE)), "")</f>
        <v/>
      </c>
      <c r="I113" t="str">
        <f ca="1">IF(LEN($E113)&gt;0, IF('Library Prep'!$G$12 = "CD", VLOOKUP($H113, Indices!$E$8:$F$795, 2, FALSE), LEFT(VLOOKUP('Library Prep'!$H106, OFFSET(Indices!$G$8:$I$103, 0, MATCH('Library Prep'!$G106, Indices!$G$6:$S$6, 0)-1), 2, FALSE), 7)), "")</f>
        <v/>
      </c>
      <c r="J113" t="str">
        <f>IF(LEN($E113)&gt;0, IF('Library Prep'!$G$12 = "CD", IF(LEN(TRIM('Library Prep'!$D106))&gt;0, 'Library Prep'!$D106, ""), VLOOKUP($G113&amp;"-5", Indices!$E$8:$F$795, 2,FALSE)), "")</f>
        <v/>
      </c>
      <c r="K113" t="str">
        <f>IF(LEN($E113) &gt; 0, IF('Library Prep'!$G$12 &lt;&gt; "CD", IF(LEN(TRIM('Library Prep'!$C106)) &gt; 0, 'Library Prep'!$D106, ""), ""), "")</f>
        <v/>
      </c>
    </row>
    <row r="114" spans="1:11" x14ac:dyDescent="0.3">
      <c r="A114" t="str">
        <f>IF(LEN(TRIM('Library Prep'!$B107)) &gt; 0, TRIM('Library Prep'!$B107), "")</f>
        <v/>
      </c>
      <c r="B114" s="24" t="str">
        <f>IF(AND(LEN(TRIM('Library Prep'!$C$2)) &gt; 0, LEN(TRIM('Library Prep'!$B107))&gt;0), 'Library Prep'!$B107 &amp; "-" &amp; 'Library Prep'!$C$2, "")</f>
        <v/>
      </c>
      <c r="C114" s="24" t="str">
        <f>IF(AND(LEN(TRIM('Library Prep'!$C$2)) &gt; 0, LEN(TRIM('Library Prep'!$B107)) &gt; 0), 'Library Prep'!$C$2, "")</f>
        <v/>
      </c>
      <c r="D114" s="24" t="str">
        <f>IF(AND(LEN(TRIM('Library Prep'!$C$2)) &gt; 0, LEN(TRIM('Library Prep'!$B107)) &gt; 0), 'Library Prep'!$A107, "")</f>
        <v/>
      </c>
      <c r="E114" t="str">
        <f>IF(LEN(TRIM('Library Prep'!$B107)) = 0, "", IF('Library Prep'!$G$12="CD", 'Library Prep'!H107, RIGHT('Library Prep'!G107, 1)))</f>
        <v/>
      </c>
      <c r="F114" t="str">
        <f>IF(LEN($E114)&gt;0, IF('Library Prep'!$G$12 = "CD", VLOOKUP($E114, Indices!$G$8:$I$103, 2, FALSE), 'Library Prep'!$H107), "")</f>
        <v/>
      </c>
      <c r="G114" t="str">
        <f ca="1">IF(LEN($E114)&gt;0, IF('Library Prep'!$G$12 = "CD", VLOOKUP($F114, Indices!$E$8:$F$795, 2, FALSE), LEFT(VLOOKUP('Library Prep'!$H107, OFFSET(Indices!$G$8:$I$103, 0, MATCH('Library Prep'!$G107, Indices!$G$6:$S$6, 0)-1), 2, FALSE), 7)), "")</f>
        <v/>
      </c>
      <c r="H114" t="str">
        <f>IF(LEN($E114)&gt;0, IF('Library Prep'!$G$12 = "CD", VLOOKUP($E114, Indices!$G$8:$I$103, 3, FALSE), VLOOKUP($G114&amp;"-7", Indices!$E$8:$F$795, 2,FALSE)), "")</f>
        <v/>
      </c>
      <c r="I114" t="str">
        <f ca="1">IF(LEN($E114)&gt;0, IF('Library Prep'!$G$12 = "CD", VLOOKUP($H114, Indices!$E$8:$F$795, 2, FALSE), LEFT(VLOOKUP('Library Prep'!$H107, OFFSET(Indices!$G$8:$I$103, 0, MATCH('Library Prep'!$G107, Indices!$G$6:$S$6, 0)-1), 2, FALSE), 7)), "")</f>
        <v/>
      </c>
      <c r="J114" t="str">
        <f>IF(LEN($E114)&gt;0, IF('Library Prep'!$G$12 = "CD", IF(LEN(TRIM('Library Prep'!$D107))&gt;0, 'Library Prep'!$D107, ""), VLOOKUP($G114&amp;"-5", Indices!$E$8:$F$795, 2,FALSE)), "")</f>
        <v/>
      </c>
      <c r="K114" t="str">
        <f>IF(LEN($E114) &gt; 0, IF('Library Prep'!$G$12 &lt;&gt; "CD", IF(LEN(TRIM('Library Prep'!$C107)) &gt; 0, 'Library Prep'!$D107, ""), ""), "")</f>
        <v/>
      </c>
    </row>
    <row r="115" spans="1:11" x14ac:dyDescent="0.3">
      <c r="A115" t="str">
        <f>IF(AND('Library Prep'!$C$6 &lt;&gt; "CD", LEN(TRIM('Library Prep'!$B108)) &gt; 0), TRIM('Library Prep'!$B108), "")</f>
        <v/>
      </c>
      <c r="B115" s="24" t="str">
        <f>IF(AND('Library Prep'!$C$6 &lt;&gt; "CD", LEN(TRIM('Library Prep'!$C$2)) &gt; 0, LEN(TRIM('Library Prep'!$B108))&gt;0), 'Library Prep'!$B108 &amp; "-" &amp; 'Library Prep'!$C$2, "")</f>
        <v/>
      </c>
      <c r="C115" s="24" t="str">
        <f>IF(AND('Library Prep'!$C$6 &lt;&gt; "CD", LEN(TRIM('Library Prep'!$C$2)) &gt; 0, LEN(TRIM('Library Prep'!$B108)) &gt; 0), 'Library Prep'!$C$2, "")</f>
        <v/>
      </c>
      <c r="D115" s="24" t="str">
        <f>IF(AND('Library Prep'!$C$6 &lt;&gt; "CD", LEN(TRIM('Library Prep'!$C$2)) &gt; 0, LEN(TRIM('Library Prep'!$B108)) &gt; 0), 'Library Prep'!$A108, "")</f>
        <v/>
      </c>
      <c r="E115" t="str">
        <f>IF(LEN(TRIM('Library Prep'!$B108)) = 0, "", IF('Library Prep'!$G$12="CD", 'Library Prep'!H108, RIGHT('Library Prep'!G108, 1)))</f>
        <v/>
      </c>
      <c r="F115" t="str">
        <f>IF(LEN($E115)&gt;0, IF('Library Prep'!$G$12 = "CD", VLOOKUP($E115, Indices!$G$8:$I$103, 2, FALSE), 'Library Prep'!$H108), "")</f>
        <v/>
      </c>
      <c r="G115" t="str">
        <f ca="1">IF(LEN($E115)&gt;0, IF('Library Prep'!$G$12 = "CD", VLOOKUP($F115, Indices!$E$8:$F$795, 2, FALSE), LEFT(VLOOKUP('Library Prep'!$H108, OFFSET(Indices!$G$8:$I$103, 0, MATCH('Library Prep'!$G108, Indices!$G$6:$S$6, 0)-1), 2, FALSE), 7)), "")</f>
        <v/>
      </c>
      <c r="H115" t="str">
        <f>IF(LEN($E115)&gt;0, IF('Library Prep'!$G$12 = "CD", VLOOKUP($E115, Indices!$G$8:$I$103, 3, FALSE), VLOOKUP($G115&amp;"-7", Indices!$E$8:$F$795, 2,FALSE)), "")</f>
        <v/>
      </c>
      <c r="I115" t="str">
        <f ca="1">IF(LEN($E115)&gt;0, IF('Library Prep'!$G$12 = "CD", VLOOKUP($H115, Indices!$E$8:$F$795, 2, FALSE), LEFT(VLOOKUP('Library Prep'!$H108, OFFSET(Indices!$G$8:$I$103, 0, MATCH('Library Prep'!$G108, Indices!$G$6:$S$6, 0)-1), 2, FALSE), 7)), "")</f>
        <v/>
      </c>
      <c r="J115" t="str">
        <f>IF(LEN($E115)&gt;0, IF('Library Prep'!$G$12 = "CD", IF(LEN(TRIM('Library Prep'!$D108))&gt;0, 'Library Prep'!$D108, ""), VLOOKUP($G115&amp;"-5", Indices!$E$8:$F$795, 2,FALSE)), "")</f>
        <v/>
      </c>
      <c r="K115" t="str">
        <f>IF(LEN($E115) &gt; 0, IF('Library Prep'!$G$12 &lt;&gt; "CD", IF(LEN(TRIM('Library Prep'!$C108)) &gt; 0, 'Library Prep'!$D108, ""), ""), "")</f>
        <v/>
      </c>
    </row>
    <row r="116" spans="1:11" x14ac:dyDescent="0.3">
      <c r="A116" t="str">
        <f>IF(AND('Library Prep'!$C$6 &lt;&gt; "CD", LEN(TRIM('Library Prep'!$B109)) &gt; 0), TRIM('Library Prep'!$B109), "")</f>
        <v/>
      </c>
      <c r="B116" s="24" t="str">
        <f>IF(AND('Library Prep'!$C$6 &lt;&gt; "CD", LEN(TRIM('Library Prep'!$C$2)) &gt; 0, LEN(TRIM('Library Prep'!$B109))&gt;0), 'Library Prep'!$B109 &amp; "-" &amp; 'Library Prep'!$C$2, "")</f>
        <v/>
      </c>
      <c r="C116" s="24" t="str">
        <f>IF(AND('Library Prep'!$C$6 &lt;&gt; "CD", LEN(TRIM('Library Prep'!$C$2)) &gt; 0, LEN(TRIM('Library Prep'!$B109)) &gt; 0), 'Library Prep'!$C$2, "")</f>
        <v/>
      </c>
      <c r="D116" s="24" t="str">
        <f>IF(AND('Library Prep'!$C$6 &lt;&gt; "CD", LEN(TRIM('Library Prep'!$C$2)) &gt; 0, LEN(TRIM('Library Prep'!$B109)) &gt; 0), 'Library Prep'!$A109, "")</f>
        <v/>
      </c>
      <c r="E116" t="str">
        <f>IF(LEN(TRIM('Library Prep'!$B109)) = 0, "", IF('Library Prep'!$G$12="CD", 'Library Prep'!H109, RIGHT('Library Prep'!G109, 1)))</f>
        <v/>
      </c>
      <c r="F116" t="str">
        <f>IF(LEN($E116)&gt;0, IF('Library Prep'!$G$12 = "CD", VLOOKUP($E116, Indices!$G$8:$I$103, 2, FALSE), 'Library Prep'!$H109), "")</f>
        <v/>
      </c>
      <c r="G116" t="str">
        <f ca="1">IF(LEN($E116)&gt;0, IF('Library Prep'!$G$12 = "CD", VLOOKUP($F116, Indices!$E$8:$F$795, 2, FALSE), LEFT(VLOOKUP('Library Prep'!$H109, OFFSET(Indices!$G$8:$I$103, 0, MATCH('Library Prep'!$G109, Indices!$G$6:$S$6, 0)-1), 2, FALSE), 7)), "")</f>
        <v/>
      </c>
      <c r="H116" t="str">
        <f>IF(LEN($E116)&gt;0, IF('Library Prep'!$G$12 = "CD", VLOOKUP($E116, Indices!$G$8:$I$103, 3, FALSE), VLOOKUP($G116&amp;"-7", Indices!$E$8:$F$795, 2,FALSE)), "")</f>
        <v/>
      </c>
      <c r="I116" t="str">
        <f ca="1">IF(LEN($E116)&gt;0, IF('Library Prep'!$G$12 = "CD", VLOOKUP($H116, Indices!$E$8:$F$795, 2, FALSE), LEFT(VLOOKUP('Library Prep'!$H109, OFFSET(Indices!$G$8:$I$103, 0, MATCH('Library Prep'!$G109, Indices!$G$6:$S$6, 0)-1), 2, FALSE), 7)), "")</f>
        <v/>
      </c>
      <c r="J116" t="str">
        <f>IF(LEN($E116)&gt;0, IF('Library Prep'!$G$12 = "CD", IF(LEN(TRIM('Library Prep'!$D109))&gt;0, 'Library Prep'!$D109, ""), VLOOKUP($G116&amp;"-5", Indices!$E$8:$F$795, 2,FALSE)), "")</f>
        <v/>
      </c>
      <c r="K116" t="str">
        <f>IF(LEN($E116) &gt; 0, IF('Library Prep'!$G$12 &lt;&gt; "CD", IF(LEN(TRIM('Library Prep'!$C109)) &gt; 0, 'Library Prep'!$D109, ""), ""), "")</f>
        <v/>
      </c>
    </row>
    <row r="117" spans="1:11" x14ac:dyDescent="0.3">
      <c r="A117" t="str">
        <f>IF(AND('Library Prep'!$C$6 &lt;&gt; "CD", LEN(TRIM('Library Prep'!$B110)) &gt; 0), TRIM('Library Prep'!$B110), "")</f>
        <v/>
      </c>
      <c r="B117" s="24" t="str">
        <f>IF(AND('Library Prep'!$C$6 &lt;&gt; "CD", LEN(TRIM('Library Prep'!$C$2)) &gt; 0, LEN(TRIM('Library Prep'!$B110))&gt;0), 'Library Prep'!$B110 &amp; "-" &amp; 'Library Prep'!$C$2, "")</f>
        <v/>
      </c>
      <c r="C117" s="24" t="str">
        <f>IF(AND('Library Prep'!$C$6 &lt;&gt; "CD", LEN(TRIM('Library Prep'!$C$2)) &gt; 0, LEN(TRIM('Library Prep'!$B110)) &gt; 0), 'Library Prep'!$C$2, "")</f>
        <v/>
      </c>
      <c r="D117" s="24" t="str">
        <f>IF(AND('Library Prep'!$C$6 &lt;&gt; "CD", LEN(TRIM('Library Prep'!$C$2)) &gt; 0, LEN(TRIM('Library Prep'!$B110)) &gt; 0), 'Library Prep'!$A110, "")</f>
        <v/>
      </c>
      <c r="E117" t="str">
        <f>IF(LEN(TRIM('Library Prep'!$B110)) = 0, "", IF('Library Prep'!$G$12="CD", 'Library Prep'!H110, RIGHT('Library Prep'!G110, 1)))</f>
        <v/>
      </c>
      <c r="F117" t="str">
        <f>IF(LEN($E117)&gt;0, IF('Library Prep'!$G$12 = "CD", VLOOKUP($E117, Indices!$G$8:$I$103, 2, FALSE), 'Library Prep'!$H110), "")</f>
        <v/>
      </c>
      <c r="G117" t="str">
        <f ca="1">IF(LEN($E117)&gt;0, IF('Library Prep'!$G$12 = "CD", VLOOKUP($F117, Indices!$E$8:$F$795, 2, FALSE), LEFT(VLOOKUP('Library Prep'!$H110, OFFSET(Indices!$G$8:$I$103, 0, MATCH('Library Prep'!$G110, Indices!$G$6:$S$6, 0)-1), 2, FALSE), 7)), "")</f>
        <v/>
      </c>
      <c r="H117" t="str">
        <f>IF(LEN($E117)&gt;0, IF('Library Prep'!$G$12 = "CD", VLOOKUP($E117, Indices!$G$8:$I$103, 3, FALSE), VLOOKUP($G117&amp;"-7", Indices!$E$8:$F$795, 2,FALSE)), "")</f>
        <v/>
      </c>
      <c r="I117" t="str">
        <f ca="1">IF(LEN($E117)&gt;0, IF('Library Prep'!$G$12 = "CD", VLOOKUP($H117, Indices!$E$8:$F$795, 2, FALSE), LEFT(VLOOKUP('Library Prep'!$H110, OFFSET(Indices!$G$8:$I$103, 0, MATCH('Library Prep'!$G110, Indices!$G$6:$S$6, 0)-1), 2, FALSE), 7)), "")</f>
        <v/>
      </c>
      <c r="J117" t="str">
        <f>IF(LEN($E117)&gt;0, IF('Library Prep'!$G$12 = "CD", IF(LEN(TRIM('Library Prep'!$D110))&gt;0, 'Library Prep'!$D110, ""), VLOOKUP($G117&amp;"-5", Indices!$E$8:$F$795, 2,FALSE)), "")</f>
        <v/>
      </c>
      <c r="K117" t="str">
        <f>IF(LEN($E117) &gt; 0, IF('Library Prep'!$G$12 &lt;&gt; "CD", IF(LEN(TRIM('Library Prep'!$C110)) &gt; 0, 'Library Prep'!$D110, ""), ""), "")</f>
        <v/>
      </c>
    </row>
    <row r="118" spans="1:11" x14ac:dyDescent="0.3">
      <c r="A118" t="str">
        <f>IF(AND('Library Prep'!$C$6 &lt;&gt; "CD", LEN(TRIM('Library Prep'!$B111)) &gt; 0), TRIM('Library Prep'!$B111), "")</f>
        <v/>
      </c>
      <c r="B118" s="24" t="str">
        <f>IF(AND('Library Prep'!$C$6 &lt;&gt; "CD", LEN(TRIM('Library Prep'!$C$2)) &gt; 0, LEN(TRIM('Library Prep'!$B111))&gt;0), 'Library Prep'!$B111 &amp; "-" &amp; 'Library Prep'!$C$2, "")</f>
        <v/>
      </c>
      <c r="C118" s="24" t="str">
        <f>IF(AND('Library Prep'!$C$6 &lt;&gt; "CD", LEN(TRIM('Library Prep'!$C$2)) &gt; 0, LEN(TRIM('Library Prep'!$B111)) &gt; 0), 'Library Prep'!$C$2, "")</f>
        <v/>
      </c>
      <c r="D118" s="24" t="str">
        <f>IF(AND('Library Prep'!$C$6 &lt;&gt; "CD", LEN(TRIM('Library Prep'!$C$2)) &gt; 0, LEN(TRIM('Library Prep'!$B111)) &gt; 0), 'Library Prep'!$A111, "")</f>
        <v/>
      </c>
      <c r="E118" t="str">
        <f>IF(LEN(TRIM('Library Prep'!$B111)) = 0, "", IF('Library Prep'!$G$12="CD", 'Library Prep'!H111, RIGHT('Library Prep'!G111, 1)))</f>
        <v/>
      </c>
      <c r="F118" t="str">
        <f>IF(LEN($E118)&gt;0, IF('Library Prep'!$G$12 = "CD", VLOOKUP($E118, Indices!$G$8:$I$103, 2, FALSE), 'Library Prep'!$H111), "")</f>
        <v/>
      </c>
      <c r="G118" t="str">
        <f ca="1">IF(LEN($E118)&gt;0, IF('Library Prep'!$G$12 = "CD", VLOOKUP($F118, Indices!$E$8:$F$795, 2, FALSE), LEFT(VLOOKUP('Library Prep'!$H111, OFFSET(Indices!$G$8:$I$103, 0, MATCH('Library Prep'!$G111, Indices!$G$6:$S$6, 0)-1), 2, FALSE), 7)), "")</f>
        <v/>
      </c>
      <c r="H118" t="str">
        <f>IF(LEN($E118)&gt;0, IF('Library Prep'!$G$12 = "CD", VLOOKUP($E118, Indices!$G$8:$I$103, 3, FALSE), VLOOKUP($G118&amp;"-7", Indices!$E$8:$F$795, 2,FALSE)), "")</f>
        <v/>
      </c>
      <c r="I118" t="str">
        <f ca="1">IF(LEN($E118)&gt;0, IF('Library Prep'!$G$12 = "CD", VLOOKUP($H118, Indices!$E$8:$F$795, 2, FALSE), LEFT(VLOOKUP('Library Prep'!$H111, OFFSET(Indices!$G$8:$I$103, 0, MATCH('Library Prep'!$G111, Indices!$G$6:$S$6, 0)-1), 2, FALSE), 7)), "")</f>
        <v/>
      </c>
      <c r="J118" t="str">
        <f>IF(LEN($E118)&gt;0, IF('Library Prep'!$G$12 = "CD", IF(LEN(TRIM('Library Prep'!$D111))&gt;0, 'Library Prep'!$D111, ""), VLOOKUP($G118&amp;"-5", Indices!$E$8:$F$795, 2,FALSE)), "")</f>
        <v/>
      </c>
      <c r="K118" t="str">
        <f>IF(LEN($E118) &gt; 0, IF('Library Prep'!$G$12 &lt;&gt; "CD", IF(LEN(TRIM('Library Prep'!$C111)) &gt; 0, 'Library Prep'!$D111, ""), ""), "")</f>
        <v/>
      </c>
    </row>
    <row r="119" spans="1:11" x14ac:dyDescent="0.3">
      <c r="A119" t="str">
        <f>IF(AND('Library Prep'!$C$6 &lt;&gt; "CD", LEN(TRIM('Library Prep'!$B112)) &gt; 0), TRIM('Library Prep'!$B112), "")</f>
        <v/>
      </c>
      <c r="B119" s="24" t="str">
        <f>IF(AND('Library Prep'!$C$6 &lt;&gt; "CD", LEN(TRIM('Library Prep'!$C$2)) &gt; 0, LEN(TRIM('Library Prep'!$B112))&gt;0), 'Library Prep'!$B112 &amp; "-" &amp; 'Library Prep'!$C$2, "")</f>
        <v/>
      </c>
      <c r="C119" s="24" t="str">
        <f>IF(AND('Library Prep'!$C$6 &lt;&gt; "CD", LEN(TRIM('Library Prep'!$C$2)) &gt; 0, LEN(TRIM('Library Prep'!$B112)) &gt; 0), 'Library Prep'!$C$2, "")</f>
        <v/>
      </c>
      <c r="D119" s="24" t="str">
        <f>IF(AND('Library Prep'!$C$6 &lt;&gt; "CD", LEN(TRIM('Library Prep'!$C$2)) &gt; 0, LEN(TRIM('Library Prep'!$B112)) &gt; 0), 'Library Prep'!$A112, "")</f>
        <v/>
      </c>
      <c r="E119" t="str">
        <f>IF(LEN(TRIM('Library Prep'!$B112)) = 0, "", IF('Library Prep'!$G$12="CD", 'Library Prep'!H112, RIGHT('Library Prep'!G112, 1)))</f>
        <v/>
      </c>
      <c r="F119" t="str">
        <f>IF(LEN($E119)&gt;0, IF('Library Prep'!$G$12 = "CD", VLOOKUP($E119, Indices!$G$8:$I$103, 2, FALSE), 'Library Prep'!$H112), "")</f>
        <v/>
      </c>
      <c r="G119" t="str">
        <f ca="1">IF(LEN($E119)&gt;0, IF('Library Prep'!$G$12 = "CD", VLOOKUP($F119, Indices!$E$8:$F$795, 2, FALSE), LEFT(VLOOKUP('Library Prep'!$H112, OFFSET(Indices!$G$8:$I$103, 0, MATCH('Library Prep'!$G112, Indices!$G$6:$S$6, 0)-1), 2, FALSE), 7)), "")</f>
        <v/>
      </c>
      <c r="H119" t="str">
        <f>IF(LEN($E119)&gt;0, IF('Library Prep'!$G$12 = "CD", VLOOKUP($E119, Indices!$G$8:$I$103, 3, FALSE), VLOOKUP($G119&amp;"-7", Indices!$E$8:$F$795, 2,FALSE)), "")</f>
        <v/>
      </c>
      <c r="I119" t="str">
        <f ca="1">IF(LEN($E119)&gt;0, IF('Library Prep'!$G$12 = "CD", VLOOKUP($H119, Indices!$E$8:$F$795, 2, FALSE), LEFT(VLOOKUP('Library Prep'!$H112, OFFSET(Indices!$G$8:$I$103, 0, MATCH('Library Prep'!$G112, Indices!$G$6:$S$6, 0)-1), 2, FALSE), 7)), "")</f>
        <v/>
      </c>
      <c r="J119" t="str">
        <f>IF(LEN($E119)&gt;0, IF('Library Prep'!$G$12 = "CD", IF(LEN(TRIM('Library Prep'!$D112))&gt;0, 'Library Prep'!$D112, ""), VLOOKUP($G119&amp;"-5", Indices!$E$8:$F$795, 2,FALSE)), "")</f>
        <v/>
      </c>
      <c r="K119" t="str">
        <f>IF(LEN($E119) &gt; 0, IF('Library Prep'!$G$12 &lt;&gt; "CD", IF(LEN(TRIM('Library Prep'!$C112)) &gt; 0, 'Library Prep'!$D112, ""), ""), "")</f>
        <v/>
      </c>
    </row>
    <row r="120" spans="1:11" x14ac:dyDescent="0.3">
      <c r="A120" t="str">
        <f>IF(AND('Library Prep'!$C$6 &lt;&gt; "CD", LEN(TRIM('Library Prep'!$B113)) &gt; 0), TRIM('Library Prep'!$B113), "")</f>
        <v/>
      </c>
      <c r="B120" s="24" t="str">
        <f>IF(AND('Library Prep'!$C$6 &lt;&gt; "CD", LEN(TRIM('Library Prep'!$C$2)) &gt; 0, LEN(TRIM('Library Prep'!$B113))&gt;0), 'Library Prep'!$B113 &amp; "-" &amp; 'Library Prep'!$C$2, "")</f>
        <v/>
      </c>
      <c r="C120" s="24" t="str">
        <f>IF(AND('Library Prep'!$C$6 &lt;&gt; "CD", LEN(TRIM('Library Prep'!$C$2)) &gt; 0, LEN(TRIM('Library Prep'!$B113)) &gt; 0), 'Library Prep'!$C$2, "")</f>
        <v/>
      </c>
      <c r="D120" s="24" t="str">
        <f>IF(AND('Library Prep'!$C$6 &lt;&gt; "CD", LEN(TRIM('Library Prep'!$C$2)) &gt; 0, LEN(TRIM('Library Prep'!$B113)) &gt; 0), 'Library Prep'!$A113, "")</f>
        <v/>
      </c>
      <c r="E120" t="str">
        <f>IF(LEN(TRIM('Library Prep'!$B113)) = 0, "", IF('Library Prep'!$G$12="CD", 'Library Prep'!H113, RIGHT('Library Prep'!G113, 1)))</f>
        <v/>
      </c>
      <c r="F120" t="str">
        <f>IF(LEN($E120)&gt;0, IF('Library Prep'!$G$12 = "CD", VLOOKUP($E120, Indices!$G$8:$I$103, 2, FALSE), 'Library Prep'!$H113), "")</f>
        <v/>
      </c>
      <c r="G120" t="str">
        <f ca="1">IF(LEN($E120)&gt;0, IF('Library Prep'!$G$12 = "CD", VLOOKUP($F120, Indices!$E$8:$F$795, 2, FALSE), LEFT(VLOOKUP('Library Prep'!$H113, OFFSET(Indices!$G$8:$I$103, 0, MATCH('Library Prep'!$G113, Indices!$G$6:$S$6, 0)-1), 2, FALSE), 7)), "")</f>
        <v/>
      </c>
      <c r="H120" t="str">
        <f>IF(LEN($E120)&gt;0, IF('Library Prep'!$G$12 = "CD", VLOOKUP($E120, Indices!$G$8:$I$103, 3, FALSE), VLOOKUP($G120&amp;"-7", Indices!$E$8:$F$795, 2,FALSE)), "")</f>
        <v/>
      </c>
      <c r="I120" t="str">
        <f ca="1">IF(LEN($E120)&gt;0, IF('Library Prep'!$G$12 = "CD", VLOOKUP($H120, Indices!$E$8:$F$795, 2, FALSE), LEFT(VLOOKUP('Library Prep'!$H113, OFFSET(Indices!$G$8:$I$103, 0, MATCH('Library Prep'!$G113, Indices!$G$6:$S$6, 0)-1), 2, FALSE), 7)), "")</f>
        <v/>
      </c>
      <c r="J120" t="str">
        <f>IF(LEN($E120)&gt;0, IF('Library Prep'!$G$12 = "CD", IF(LEN(TRIM('Library Prep'!$D113))&gt;0, 'Library Prep'!$D113, ""), VLOOKUP($G120&amp;"-5", Indices!$E$8:$F$795, 2,FALSE)), "")</f>
        <v/>
      </c>
      <c r="K120" t="str">
        <f>IF(LEN($E120) &gt; 0, IF('Library Prep'!$G$12 &lt;&gt; "CD", IF(LEN(TRIM('Library Prep'!$C113)) &gt; 0, 'Library Prep'!$D113, ""), ""), "")</f>
        <v/>
      </c>
    </row>
    <row r="121" spans="1:11" x14ac:dyDescent="0.3">
      <c r="A121" t="str">
        <f>IF(AND('Library Prep'!$C$6 &lt;&gt; "CD", LEN(TRIM('Library Prep'!$B114)) &gt; 0), TRIM('Library Prep'!$B114), "")</f>
        <v/>
      </c>
      <c r="B121" s="24" t="str">
        <f>IF(AND('Library Prep'!$C$6 &lt;&gt; "CD", LEN(TRIM('Library Prep'!$C$2)) &gt; 0, LEN(TRIM('Library Prep'!$B114))&gt;0), 'Library Prep'!$B114 &amp; "-" &amp; 'Library Prep'!$C$2, "")</f>
        <v/>
      </c>
      <c r="C121" s="24" t="str">
        <f>IF(AND('Library Prep'!$C$6 &lt;&gt; "CD", LEN(TRIM('Library Prep'!$C$2)) &gt; 0, LEN(TRIM('Library Prep'!$B114)) &gt; 0), 'Library Prep'!$C$2, "")</f>
        <v/>
      </c>
      <c r="D121" s="24" t="str">
        <f>IF(AND('Library Prep'!$C$6 &lt;&gt; "CD", LEN(TRIM('Library Prep'!$C$2)) &gt; 0, LEN(TRIM('Library Prep'!$B114)) &gt; 0), 'Library Prep'!$A114, "")</f>
        <v/>
      </c>
      <c r="E121" t="str">
        <f>IF(LEN(TRIM('Library Prep'!$B114)) = 0, "", IF('Library Prep'!$G$12="CD", 'Library Prep'!H114, RIGHT('Library Prep'!G114, 1)))</f>
        <v/>
      </c>
      <c r="F121" t="str">
        <f>IF(LEN($E121)&gt;0, IF('Library Prep'!$G$12 = "CD", VLOOKUP($E121, Indices!$G$8:$I$103, 2, FALSE), 'Library Prep'!$H114), "")</f>
        <v/>
      </c>
      <c r="G121" t="str">
        <f ca="1">IF(LEN($E121)&gt;0, IF('Library Prep'!$G$12 = "CD", VLOOKUP($F121, Indices!$E$8:$F$795, 2, FALSE), LEFT(VLOOKUP('Library Prep'!$H114, OFFSET(Indices!$G$8:$I$103, 0, MATCH('Library Prep'!$G114, Indices!$G$6:$S$6, 0)-1), 2, FALSE), 7)), "")</f>
        <v/>
      </c>
      <c r="H121" t="str">
        <f>IF(LEN($E121)&gt;0, IF('Library Prep'!$G$12 = "CD", VLOOKUP($E121, Indices!$G$8:$I$103, 3, FALSE), VLOOKUP($G121&amp;"-7", Indices!$E$8:$F$795, 2,FALSE)), "")</f>
        <v/>
      </c>
      <c r="I121" t="str">
        <f ca="1">IF(LEN($E121)&gt;0, IF('Library Prep'!$G$12 = "CD", VLOOKUP($H121, Indices!$E$8:$F$795, 2, FALSE), LEFT(VLOOKUP('Library Prep'!$H114, OFFSET(Indices!$G$8:$I$103, 0, MATCH('Library Prep'!$G114, Indices!$G$6:$S$6, 0)-1), 2, FALSE), 7)), "")</f>
        <v/>
      </c>
      <c r="J121" t="str">
        <f>IF(LEN($E121)&gt;0, IF('Library Prep'!$G$12 = "CD", IF(LEN(TRIM('Library Prep'!$D114))&gt;0, 'Library Prep'!$D114, ""), VLOOKUP($G121&amp;"-5", Indices!$E$8:$F$795, 2,FALSE)), "")</f>
        <v/>
      </c>
      <c r="K121" t="str">
        <f>IF(LEN($E121) &gt; 0, IF('Library Prep'!$G$12 &lt;&gt; "CD", IF(LEN(TRIM('Library Prep'!$C114)) &gt; 0, 'Library Prep'!$D114, ""), ""), "")</f>
        <v/>
      </c>
    </row>
    <row r="122" spans="1:11" x14ac:dyDescent="0.3">
      <c r="A122" t="str">
        <f>IF(AND('Library Prep'!$C$6 &lt;&gt; "CD", LEN(TRIM('Library Prep'!$B115)) &gt; 0), TRIM('Library Prep'!$B115), "")</f>
        <v/>
      </c>
      <c r="B122" s="24" t="str">
        <f>IF(AND('Library Prep'!$C$6 &lt;&gt; "CD", LEN(TRIM('Library Prep'!$C$2)) &gt; 0, LEN(TRIM('Library Prep'!$B115))&gt;0), 'Library Prep'!$B115 &amp; "-" &amp; 'Library Prep'!$C$2, "")</f>
        <v/>
      </c>
      <c r="C122" s="24" t="str">
        <f>IF(AND('Library Prep'!$C$6 &lt;&gt; "CD", LEN(TRIM('Library Prep'!$C$2)) &gt; 0, LEN(TRIM('Library Prep'!$B115)) &gt; 0), 'Library Prep'!$C$2, "")</f>
        <v/>
      </c>
      <c r="D122" s="24" t="str">
        <f>IF(AND('Library Prep'!$C$6 &lt;&gt; "CD", LEN(TRIM('Library Prep'!$C$2)) &gt; 0, LEN(TRIM('Library Prep'!$B115)) &gt; 0), 'Library Prep'!$A115, "")</f>
        <v/>
      </c>
      <c r="E122" t="str">
        <f>IF(LEN(TRIM('Library Prep'!$B115)) = 0, "", IF('Library Prep'!$G$12="CD", 'Library Prep'!H115, RIGHT('Library Prep'!G115, 1)))</f>
        <v/>
      </c>
      <c r="F122" t="str">
        <f>IF(LEN($E122)&gt;0, IF('Library Prep'!$G$12 = "CD", VLOOKUP($E122, Indices!$G$8:$I$103, 2, FALSE), 'Library Prep'!$H115), "")</f>
        <v/>
      </c>
      <c r="G122" t="str">
        <f ca="1">IF(LEN($E122)&gt;0, IF('Library Prep'!$G$12 = "CD", VLOOKUP($F122, Indices!$E$8:$F$795, 2, FALSE), LEFT(VLOOKUP('Library Prep'!$H115, OFFSET(Indices!$G$8:$I$103, 0, MATCH('Library Prep'!$G115, Indices!$G$6:$S$6, 0)-1), 2, FALSE), 7)), "")</f>
        <v/>
      </c>
      <c r="H122" t="str">
        <f>IF(LEN($E122)&gt;0, IF('Library Prep'!$G$12 = "CD", VLOOKUP($E122, Indices!$G$8:$I$103, 3, FALSE), VLOOKUP($G122&amp;"-7", Indices!$E$8:$F$795, 2,FALSE)), "")</f>
        <v/>
      </c>
      <c r="I122" t="str">
        <f ca="1">IF(LEN($E122)&gt;0, IF('Library Prep'!$G$12 = "CD", VLOOKUP($H122, Indices!$E$8:$F$795, 2, FALSE), LEFT(VLOOKUP('Library Prep'!$H115, OFFSET(Indices!$G$8:$I$103, 0, MATCH('Library Prep'!$G115, Indices!$G$6:$S$6, 0)-1), 2, FALSE), 7)), "")</f>
        <v/>
      </c>
      <c r="J122" t="str">
        <f>IF(LEN($E122)&gt;0, IF('Library Prep'!$G$12 = "CD", IF(LEN(TRIM('Library Prep'!$D115))&gt;0, 'Library Prep'!$D115, ""), VLOOKUP($G122&amp;"-5", Indices!$E$8:$F$795, 2,FALSE)), "")</f>
        <v/>
      </c>
      <c r="K122" t="str">
        <f>IF(LEN($E122) &gt; 0, IF('Library Prep'!$G$12 &lt;&gt; "CD", IF(LEN(TRIM('Library Prep'!$C115)) &gt; 0, 'Library Prep'!$D115, ""), ""), "")</f>
        <v/>
      </c>
    </row>
    <row r="123" spans="1:11" x14ac:dyDescent="0.3">
      <c r="A123" t="str">
        <f>IF(AND('Library Prep'!$C$6 &lt;&gt; "CD", LEN(TRIM('Library Prep'!$B116)) &gt; 0), TRIM('Library Prep'!$B116), "")</f>
        <v/>
      </c>
      <c r="B123" s="24" t="str">
        <f>IF(AND('Library Prep'!$C$6 &lt;&gt; "CD", LEN(TRIM('Library Prep'!$C$2)) &gt; 0, LEN(TRIM('Library Prep'!$B116))&gt;0), 'Library Prep'!$B116 &amp; "-" &amp; 'Library Prep'!$C$2, "")</f>
        <v/>
      </c>
      <c r="C123" s="24" t="str">
        <f>IF(AND('Library Prep'!$C$6 &lt;&gt; "CD", LEN(TRIM('Library Prep'!$C$2)) &gt; 0, LEN(TRIM('Library Prep'!$B116)) &gt; 0), 'Library Prep'!$C$2, "")</f>
        <v/>
      </c>
      <c r="D123" s="24" t="str">
        <f>IF(AND('Library Prep'!$C$6 &lt;&gt; "CD", LEN(TRIM('Library Prep'!$C$2)) &gt; 0, LEN(TRIM('Library Prep'!$B116)) &gt; 0), 'Library Prep'!$A116, "")</f>
        <v/>
      </c>
      <c r="E123" t="str">
        <f>IF(LEN(TRIM('Library Prep'!$B116)) = 0, "", IF('Library Prep'!$G$12="CD", 'Library Prep'!H116, RIGHT('Library Prep'!G116, 1)))</f>
        <v/>
      </c>
      <c r="F123" t="str">
        <f>IF(LEN($E123)&gt;0, IF('Library Prep'!$G$12 = "CD", VLOOKUP($E123, Indices!$G$8:$I$103, 2, FALSE), 'Library Prep'!$H116), "")</f>
        <v/>
      </c>
      <c r="G123" t="str">
        <f ca="1">IF(LEN($E123)&gt;0, IF('Library Prep'!$G$12 = "CD", VLOOKUP($F123, Indices!$E$8:$F$795, 2, FALSE), LEFT(VLOOKUP('Library Prep'!$H116, OFFSET(Indices!$G$8:$I$103, 0, MATCH('Library Prep'!$G116, Indices!$G$6:$S$6, 0)-1), 2, FALSE), 7)), "")</f>
        <v/>
      </c>
      <c r="H123" t="str">
        <f>IF(LEN($E123)&gt;0, IF('Library Prep'!$G$12 = "CD", VLOOKUP($E123, Indices!$G$8:$I$103, 3, FALSE), VLOOKUP($G123&amp;"-7", Indices!$E$8:$F$795, 2,FALSE)), "")</f>
        <v/>
      </c>
      <c r="I123" t="str">
        <f ca="1">IF(LEN($E123)&gt;0, IF('Library Prep'!$G$12 = "CD", VLOOKUP($H123, Indices!$E$8:$F$795, 2, FALSE), LEFT(VLOOKUP('Library Prep'!$H116, OFFSET(Indices!$G$8:$I$103, 0, MATCH('Library Prep'!$G116, Indices!$G$6:$S$6, 0)-1), 2, FALSE), 7)), "")</f>
        <v/>
      </c>
      <c r="J123" t="str">
        <f>IF(LEN($E123)&gt;0, IF('Library Prep'!$G$12 = "CD", IF(LEN(TRIM('Library Prep'!$D116))&gt;0, 'Library Prep'!$D116, ""), VLOOKUP($G123&amp;"-5", Indices!$E$8:$F$795, 2,FALSE)), "")</f>
        <v/>
      </c>
      <c r="K123" t="str">
        <f>IF(LEN($E123) &gt; 0, IF('Library Prep'!$G$12 &lt;&gt; "CD", IF(LEN(TRIM('Library Prep'!$C116)) &gt; 0, 'Library Prep'!$D116, ""), ""), "")</f>
        <v/>
      </c>
    </row>
    <row r="124" spans="1:11" x14ac:dyDescent="0.3">
      <c r="A124" t="str">
        <f>IF(AND('Library Prep'!$C$6 &lt;&gt; "CD", LEN(TRIM('Library Prep'!$B117)) &gt; 0), TRIM('Library Prep'!$B117), "")</f>
        <v/>
      </c>
      <c r="B124" s="24" t="str">
        <f>IF(AND('Library Prep'!$C$6 &lt;&gt; "CD", LEN(TRIM('Library Prep'!$C$2)) &gt; 0, LEN(TRIM('Library Prep'!$B117))&gt;0), 'Library Prep'!$B117 &amp; "-" &amp; 'Library Prep'!$C$2, "")</f>
        <v/>
      </c>
      <c r="C124" s="24" t="str">
        <f>IF(AND('Library Prep'!$C$6 &lt;&gt; "CD", LEN(TRIM('Library Prep'!$C$2)) &gt; 0, LEN(TRIM('Library Prep'!$B117)) &gt; 0), 'Library Prep'!$C$2, "")</f>
        <v/>
      </c>
      <c r="D124" s="24" t="str">
        <f>IF(AND('Library Prep'!$C$6 &lt;&gt; "CD", LEN(TRIM('Library Prep'!$C$2)) &gt; 0, LEN(TRIM('Library Prep'!$B117)) &gt; 0), 'Library Prep'!$A117, "")</f>
        <v/>
      </c>
      <c r="E124" t="str">
        <f>IF(LEN(TRIM('Library Prep'!$B117)) = 0, "", IF('Library Prep'!$G$12="CD", 'Library Prep'!H117, RIGHT('Library Prep'!G117, 1)))</f>
        <v/>
      </c>
      <c r="F124" t="str">
        <f>IF(LEN($E124)&gt;0, IF('Library Prep'!$G$12 = "CD", VLOOKUP($E124, Indices!$G$8:$I$103, 2, FALSE), 'Library Prep'!$H117), "")</f>
        <v/>
      </c>
      <c r="G124" t="str">
        <f ca="1">IF(LEN($E124)&gt;0, IF('Library Prep'!$G$12 = "CD", VLOOKUP($F124, Indices!$E$8:$F$795, 2, FALSE), LEFT(VLOOKUP('Library Prep'!$H117, OFFSET(Indices!$G$8:$I$103, 0, MATCH('Library Prep'!$G117, Indices!$G$6:$S$6, 0)-1), 2, FALSE), 7)), "")</f>
        <v/>
      </c>
      <c r="H124" t="str">
        <f>IF(LEN($E124)&gt;0, IF('Library Prep'!$G$12 = "CD", VLOOKUP($E124, Indices!$G$8:$I$103, 3, FALSE), VLOOKUP($G124&amp;"-7", Indices!$E$8:$F$795, 2,FALSE)), "")</f>
        <v/>
      </c>
      <c r="I124" t="str">
        <f ca="1">IF(LEN($E124)&gt;0, IF('Library Prep'!$G$12 = "CD", VLOOKUP($H124, Indices!$E$8:$F$795, 2, FALSE), LEFT(VLOOKUP('Library Prep'!$H117, OFFSET(Indices!$G$8:$I$103, 0, MATCH('Library Prep'!$G117, Indices!$G$6:$S$6, 0)-1), 2, FALSE), 7)), "")</f>
        <v/>
      </c>
      <c r="J124" t="str">
        <f>IF(LEN($E124)&gt;0, IF('Library Prep'!$G$12 = "CD", IF(LEN(TRIM('Library Prep'!$D117))&gt;0, 'Library Prep'!$D117, ""), VLOOKUP($G124&amp;"-5", Indices!$E$8:$F$795, 2,FALSE)), "")</f>
        <v/>
      </c>
      <c r="K124" t="str">
        <f>IF(LEN($E124) &gt; 0, IF('Library Prep'!$G$12 &lt;&gt; "CD", IF(LEN(TRIM('Library Prep'!$C117)) &gt; 0, 'Library Prep'!$D117, ""), ""), "")</f>
        <v/>
      </c>
    </row>
    <row r="125" spans="1:11" x14ac:dyDescent="0.3">
      <c r="A125" t="str">
        <f>IF(AND('Library Prep'!$C$6 &lt;&gt; "CD", LEN(TRIM('Library Prep'!$B118)) &gt; 0), TRIM('Library Prep'!$B118), "")</f>
        <v/>
      </c>
      <c r="B125" s="24" t="str">
        <f>IF(AND('Library Prep'!$C$6 &lt;&gt; "CD", LEN(TRIM('Library Prep'!$C$2)) &gt; 0, LEN(TRIM('Library Prep'!$B118))&gt;0), 'Library Prep'!$B118 &amp; "-" &amp; 'Library Prep'!$C$2, "")</f>
        <v/>
      </c>
      <c r="C125" s="24" t="str">
        <f>IF(AND('Library Prep'!$C$6 &lt;&gt; "CD", LEN(TRIM('Library Prep'!$C$2)) &gt; 0, LEN(TRIM('Library Prep'!$B118)) &gt; 0), 'Library Prep'!$C$2, "")</f>
        <v/>
      </c>
      <c r="D125" s="24" t="str">
        <f>IF(AND('Library Prep'!$C$6 &lt;&gt; "CD", LEN(TRIM('Library Prep'!$C$2)) &gt; 0, LEN(TRIM('Library Prep'!$B118)) &gt; 0), 'Library Prep'!$A118, "")</f>
        <v/>
      </c>
      <c r="E125" t="str">
        <f>IF(LEN(TRIM('Library Prep'!$B118)) = 0, "", IF('Library Prep'!$G$12="CD", 'Library Prep'!H118, RIGHT('Library Prep'!G118, 1)))</f>
        <v/>
      </c>
      <c r="F125" t="str">
        <f>IF(LEN($E125)&gt;0, IF('Library Prep'!$G$12 = "CD", VLOOKUP($E125, Indices!$G$8:$I$103, 2, FALSE), 'Library Prep'!$H118), "")</f>
        <v/>
      </c>
      <c r="G125" t="str">
        <f ca="1">IF(LEN($E125)&gt;0, IF('Library Prep'!$G$12 = "CD", VLOOKUP($F125, Indices!$E$8:$F$795, 2, FALSE), LEFT(VLOOKUP('Library Prep'!$H118, OFFSET(Indices!$G$8:$I$103, 0, MATCH('Library Prep'!$G118, Indices!$G$6:$S$6, 0)-1), 2, FALSE), 7)), "")</f>
        <v/>
      </c>
      <c r="H125" t="str">
        <f>IF(LEN($E125)&gt;0, IF('Library Prep'!$G$12 = "CD", VLOOKUP($E125, Indices!$G$8:$I$103, 3, FALSE), VLOOKUP($G125&amp;"-7", Indices!$E$8:$F$795, 2,FALSE)), "")</f>
        <v/>
      </c>
      <c r="I125" t="str">
        <f ca="1">IF(LEN($E125)&gt;0, IF('Library Prep'!$G$12 = "CD", VLOOKUP($H125, Indices!$E$8:$F$795, 2, FALSE), LEFT(VLOOKUP('Library Prep'!$H118, OFFSET(Indices!$G$8:$I$103, 0, MATCH('Library Prep'!$G118, Indices!$G$6:$S$6, 0)-1), 2, FALSE), 7)), "")</f>
        <v/>
      </c>
      <c r="J125" t="str">
        <f>IF(LEN($E125)&gt;0, IF('Library Prep'!$G$12 = "CD", IF(LEN(TRIM('Library Prep'!$D118))&gt;0, 'Library Prep'!$D118, ""), VLOOKUP($G125&amp;"-5", Indices!$E$8:$F$795, 2,FALSE)), "")</f>
        <v/>
      </c>
      <c r="K125" t="str">
        <f>IF(LEN($E125) &gt; 0, IF('Library Prep'!$G$12 &lt;&gt; "CD", IF(LEN(TRIM('Library Prep'!$C118)) &gt; 0, 'Library Prep'!$D118, ""), ""), "")</f>
        <v/>
      </c>
    </row>
    <row r="126" spans="1:11" x14ac:dyDescent="0.3">
      <c r="A126" t="str">
        <f>IF(AND('Library Prep'!$C$6 &lt;&gt; "CD", LEN(TRIM('Library Prep'!$B119)) &gt; 0), TRIM('Library Prep'!$B119), "")</f>
        <v/>
      </c>
      <c r="B126" s="24" t="str">
        <f>IF(AND('Library Prep'!$C$6 &lt;&gt; "CD", LEN(TRIM('Library Prep'!$C$2)) &gt; 0, LEN(TRIM('Library Prep'!$B119))&gt;0), 'Library Prep'!$B119 &amp; "-" &amp; 'Library Prep'!$C$2, "")</f>
        <v/>
      </c>
      <c r="C126" s="24" t="str">
        <f>IF(AND('Library Prep'!$C$6 &lt;&gt; "CD", LEN(TRIM('Library Prep'!$C$2)) &gt; 0, LEN(TRIM('Library Prep'!$B119)) &gt; 0), 'Library Prep'!$C$2, "")</f>
        <v/>
      </c>
      <c r="D126" s="24" t="str">
        <f>IF(AND('Library Prep'!$C$6 &lt;&gt; "CD", LEN(TRIM('Library Prep'!$C$2)) &gt; 0, LEN(TRIM('Library Prep'!$B119)) &gt; 0), 'Library Prep'!$A119, "")</f>
        <v/>
      </c>
      <c r="E126" t="str">
        <f>IF(LEN(TRIM('Library Prep'!$B119)) = 0, "", IF('Library Prep'!$G$12="CD", 'Library Prep'!H119, RIGHT('Library Prep'!G119, 1)))</f>
        <v/>
      </c>
      <c r="F126" t="str">
        <f>IF(LEN($E126)&gt;0, IF('Library Prep'!$G$12 = "CD", VLOOKUP($E126, Indices!$G$8:$I$103, 2, FALSE), 'Library Prep'!$H119), "")</f>
        <v/>
      </c>
      <c r="G126" t="str">
        <f ca="1">IF(LEN($E126)&gt;0, IF('Library Prep'!$G$12 = "CD", VLOOKUP($F126, Indices!$E$8:$F$795, 2, FALSE), LEFT(VLOOKUP('Library Prep'!$H119, OFFSET(Indices!$G$8:$I$103, 0, MATCH('Library Prep'!$G119, Indices!$G$6:$S$6, 0)-1), 2, FALSE), 7)), "")</f>
        <v/>
      </c>
      <c r="H126" t="str">
        <f>IF(LEN($E126)&gt;0, IF('Library Prep'!$G$12 = "CD", VLOOKUP($E126, Indices!$G$8:$I$103, 3, FALSE), VLOOKUP($G126&amp;"-7", Indices!$E$8:$F$795, 2,FALSE)), "")</f>
        <v/>
      </c>
      <c r="I126" t="str">
        <f ca="1">IF(LEN($E126)&gt;0, IF('Library Prep'!$G$12 = "CD", VLOOKUP($H126, Indices!$E$8:$F$795, 2, FALSE), LEFT(VLOOKUP('Library Prep'!$H119, OFFSET(Indices!$G$8:$I$103, 0, MATCH('Library Prep'!$G119, Indices!$G$6:$S$6, 0)-1), 2, FALSE), 7)), "")</f>
        <v/>
      </c>
      <c r="J126" t="str">
        <f>IF(LEN($E126)&gt;0, IF('Library Prep'!$G$12 = "CD", IF(LEN(TRIM('Library Prep'!$D119))&gt;0, 'Library Prep'!$D119, ""), VLOOKUP($G126&amp;"-5", Indices!$E$8:$F$795, 2,FALSE)), "")</f>
        <v/>
      </c>
      <c r="K126" t="str">
        <f>IF(LEN($E126) &gt; 0, IF('Library Prep'!$G$12 &lt;&gt; "CD", IF(LEN(TRIM('Library Prep'!$C119)) &gt; 0, 'Library Prep'!$D119, ""), ""), "")</f>
        <v/>
      </c>
    </row>
    <row r="127" spans="1:11" x14ac:dyDescent="0.3">
      <c r="A127" t="str">
        <f>IF(AND('Library Prep'!$C$6 &lt;&gt; "CD", LEN(TRIM('Library Prep'!$B120)) &gt; 0), TRIM('Library Prep'!$B120), "")</f>
        <v/>
      </c>
      <c r="B127" s="24" t="str">
        <f>IF(AND('Library Prep'!$C$6 &lt;&gt; "CD", LEN(TRIM('Library Prep'!$C$2)) &gt; 0, LEN(TRIM('Library Prep'!$B120))&gt;0), 'Library Prep'!$B120 &amp; "-" &amp; 'Library Prep'!$C$2, "")</f>
        <v/>
      </c>
      <c r="C127" s="24" t="str">
        <f>IF(AND('Library Prep'!$C$6 &lt;&gt; "CD", LEN(TRIM('Library Prep'!$C$2)) &gt; 0, LEN(TRIM('Library Prep'!$B120)) &gt; 0), 'Library Prep'!$C$2, "")</f>
        <v/>
      </c>
      <c r="D127" s="24" t="str">
        <f>IF(AND('Library Prep'!$C$6 &lt;&gt; "CD", LEN(TRIM('Library Prep'!$C$2)) &gt; 0, LEN(TRIM('Library Prep'!$B120)) &gt; 0), 'Library Prep'!$A120, "")</f>
        <v/>
      </c>
      <c r="E127" t="str">
        <f>IF(LEN(TRIM('Library Prep'!$B120)) = 0, "", IF('Library Prep'!$G$12="CD", 'Library Prep'!H120, RIGHT('Library Prep'!G120, 1)))</f>
        <v/>
      </c>
      <c r="F127" t="str">
        <f>IF(LEN($E127)&gt;0, IF('Library Prep'!$G$12 = "CD", VLOOKUP($E127, Indices!$G$8:$I$103, 2, FALSE), 'Library Prep'!$H120), "")</f>
        <v/>
      </c>
      <c r="G127" t="str">
        <f ca="1">IF(LEN($E127)&gt;0, IF('Library Prep'!$G$12 = "CD", VLOOKUP($F127, Indices!$E$8:$F$795, 2, FALSE), LEFT(VLOOKUP('Library Prep'!$H120, OFFSET(Indices!$G$8:$I$103, 0, MATCH('Library Prep'!$G120, Indices!$G$6:$S$6, 0)-1), 2, FALSE), 7)), "")</f>
        <v/>
      </c>
      <c r="H127" t="str">
        <f>IF(LEN($E127)&gt;0, IF('Library Prep'!$G$12 = "CD", VLOOKUP($E127, Indices!$G$8:$I$103, 3, FALSE), VLOOKUP($G127&amp;"-7", Indices!$E$8:$F$795, 2,FALSE)), "")</f>
        <v/>
      </c>
      <c r="I127" t="str">
        <f ca="1">IF(LEN($E127)&gt;0, IF('Library Prep'!$G$12 = "CD", VLOOKUP($H127, Indices!$E$8:$F$795, 2, FALSE), LEFT(VLOOKUP('Library Prep'!$H120, OFFSET(Indices!$G$8:$I$103, 0, MATCH('Library Prep'!$G120, Indices!$G$6:$S$6, 0)-1), 2, FALSE), 7)), "")</f>
        <v/>
      </c>
      <c r="J127" t="str">
        <f>IF(LEN($E127)&gt;0, IF('Library Prep'!$G$12 = "CD", IF(LEN(TRIM('Library Prep'!$D120))&gt;0, 'Library Prep'!$D120, ""), VLOOKUP($G127&amp;"-5", Indices!$E$8:$F$795, 2,FALSE)), "")</f>
        <v/>
      </c>
      <c r="K127" t="str">
        <f>IF(LEN($E127) &gt; 0, IF('Library Prep'!$G$12 &lt;&gt; "CD", IF(LEN(TRIM('Library Prep'!$C120)) &gt; 0, 'Library Prep'!$D120, ""), ""), "")</f>
        <v/>
      </c>
    </row>
    <row r="128" spans="1:11" x14ac:dyDescent="0.3">
      <c r="A128" t="str">
        <f>IF(AND('Library Prep'!$C$6 &lt;&gt; "CD", LEN(TRIM('Library Prep'!$B121)) &gt; 0), TRIM('Library Prep'!$B121), "")</f>
        <v/>
      </c>
      <c r="B128" s="24" t="str">
        <f>IF(AND('Library Prep'!$C$6 &lt;&gt; "CD", LEN(TRIM('Library Prep'!$C$2)) &gt; 0, LEN(TRIM('Library Prep'!$B121))&gt;0), 'Library Prep'!$B121 &amp; "-" &amp; 'Library Prep'!$C$2, "")</f>
        <v/>
      </c>
      <c r="C128" s="24" t="str">
        <f>IF(AND('Library Prep'!$C$6 &lt;&gt; "CD", LEN(TRIM('Library Prep'!$C$2)) &gt; 0, LEN(TRIM('Library Prep'!$B121)) &gt; 0), 'Library Prep'!$C$2, "")</f>
        <v/>
      </c>
      <c r="D128" s="24" t="str">
        <f>IF(AND('Library Prep'!$C$6 &lt;&gt; "CD", LEN(TRIM('Library Prep'!$C$2)) &gt; 0, LEN(TRIM('Library Prep'!$B121)) &gt; 0), 'Library Prep'!$A121, "")</f>
        <v/>
      </c>
      <c r="E128" t="str">
        <f>IF(LEN(TRIM('Library Prep'!$B121)) = 0, "", IF('Library Prep'!$G$12="CD", 'Library Prep'!H121, RIGHT('Library Prep'!G121, 1)))</f>
        <v/>
      </c>
      <c r="F128" t="str">
        <f>IF(LEN($E128)&gt;0, IF('Library Prep'!$G$12 = "CD", VLOOKUP($E128, Indices!$G$8:$I$103, 2, FALSE), 'Library Prep'!$H121), "")</f>
        <v/>
      </c>
      <c r="G128" t="str">
        <f ca="1">IF(LEN($E128)&gt;0, IF('Library Prep'!$G$12 = "CD", VLOOKUP($F128, Indices!$E$8:$F$795, 2, FALSE), LEFT(VLOOKUP('Library Prep'!$H121, OFFSET(Indices!$G$8:$I$103, 0, MATCH('Library Prep'!$G121, Indices!$G$6:$S$6, 0)-1), 2, FALSE), 7)), "")</f>
        <v/>
      </c>
      <c r="H128" t="str">
        <f>IF(LEN($E128)&gt;0, IF('Library Prep'!$G$12 = "CD", VLOOKUP($E128, Indices!$G$8:$I$103, 3, FALSE), VLOOKUP($G128&amp;"-7", Indices!$E$8:$F$795, 2,FALSE)), "")</f>
        <v/>
      </c>
      <c r="I128" t="str">
        <f ca="1">IF(LEN($E128)&gt;0, IF('Library Prep'!$G$12 = "CD", VLOOKUP($H128, Indices!$E$8:$F$795, 2, FALSE), LEFT(VLOOKUP('Library Prep'!$H121, OFFSET(Indices!$G$8:$I$103, 0, MATCH('Library Prep'!$G121, Indices!$G$6:$S$6, 0)-1), 2, FALSE), 7)), "")</f>
        <v/>
      </c>
      <c r="J128" t="str">
        <f>IF(LEN($E128)&gt;0, IF('Library Prep'!$G$12 = "CD", IF(LEN(TRIM('Library Prep'!$D121))&gt;0, 'Library Prep'!$D121, ""), VLOOKUP($G128&amp;"-5", Indices!$E$8:$F$795, 2,FALSE)), "")</f>
        <v/>
      </c>
      <c r="K128" t="str">
        <f>IF(LEN($E128) &gt; 0, IF('Library Prep'!$G$12 &lt;&gt; "CD", IF(LEN(TRIM('Library Prep'!$C121)) &gt; 0, 'Library Prep'!$D121, ""), ""), "")</f>
        <v/>
      </c>
    </row>
    <row r="129" spans="1:11" x14ac:dyDescent="0.3">
      <c r="A129" t="str">
        <f>IF(AND('Library Prep'!$C$6 &lt;&gt; "CD", LEN(TRIM('Library Prep'!$B122)) &gt; 0), TRIM('Library Prep'!$B122), "")</f>
        <v/>
      </c>
      <c r="B129" s="24" t="str">
        <f>IF(AND('Library Prep'!$C$6 &lt;&gt; "CD", LEN(TRIM('Library Prep'!$C$2)) &gt; 0, LEN(TRIM('Library Prep'!$B122))&gt;0), 'Library Prep'!$B122 &amp; "-" &amp; 'Library Prep'!$C$2, "")</f>
        <v/>
      </c>
      <c r="C129" s="24" t="str">
        <f>IF(AND('Library Prep'!$C$6 &lt;&gt; "CD", LEN(TRIM('Library Prep'!$C$2)) &gt; 0, LEN(TRIM('Library Prep'!$B122)) &gt; 0), 'Library Prep'!$C$2, "")</f>
        <v/>
      </c>
      <c r="D129" s="24" t="str">
        <f>IF(AND('Library Prep'!$C$6 &lt;&gt; "CD", LEN(TRIM('Library Prep'!$C$2)) &gt; 0, LEN(TRIM('Library Prep'!$B122)) &gt; 0), 'Library Prep'!$A122, "")</f>
        <v/>
      </c>
      <c r="E129" t="str">
        <f>IF(LEN(TRIM('Library Prep'!$B122)) = 0, "", IF('Library Prep'!$G$12="CD", 'Library Prep'!H122, RIGHT('Library Prep'!G122, 1)))</f>
        <v/>
      </c>
      <c r="F129" t="str">
        <f>IF(LEN($E129)&gt;0, IF('Library Prep'!$G$12 = "CD", VLOOKUP($E129, Indices!$G$8:$I$103, 2, FALSE), 'Library Prep'!$H122), "")</f>
        <v/>
      </c>
      <c r="G129" t="str">
        <f ca="1">IF(LEN($E129)&gt;0, IF('Library Prep'!$G$12 = "CD", VLOOKUP($F129, Indices!$E$8:$F$795, 2, FALSE), LEFT(VLOOKUP('Library Prep'!$H122, OFFSET(Indices!$G$8:$I$103, 0, MATCH('Library Prep'!$G122, Indices!$G$6:$S$6, 0)-1), 2, FALSE), 7)), "")</f>
        <v/>
      </c>
      <c r="H129" t="str">
        <f>IF(LEN($E129)&gt;0, IF('Library Prep'!$G$12 = "CD", VLOOKUP($E129, Indices!$G$8:$I$103, 3, FALSE), VLOOKUP($G129&amp;"-7", Indices!$E$8:$F$795, 2,FALSE)), "")</f>
        <v/>
      </c>
      <c r="I129" t="str">
        <f ca="1">IF(LEN($E129)&gt;0, IF('Library Prep'!$G$12 = "CD", VLOOKUP($H129, Indices!$E$8:$F$795, 2, FALSE), LEFT(VLOOKUP('Library Prep'!$H122, OFFSET(Indices!$G$8:$I$103, 0, MATCH('Library Prep'!$G122, Indices!$G$6:$S$6, 0)-1), 2, FALSE), 7)), "")</f>
        <v/>
      </c>
      <c r="J129" t="str">
        <f>IF(LEN($E129)&gt;0, IF('Library Prep'!$G$12 = "CD", IF(LEN(TRIM('Library Prep'!$D122))&gt;0, 'Library Prep'!$D122, ""), VLOOKUP($G129&amp;"-5", Indices!$E$8:$F$795, 2,FALSE)), "")</f>
        <v/>
      </c>
      <c r="K129" t="str">
        <f>IF(LEN($E129) &gt; 0, IF('Library Prep'!$G$12 &lt;&gt; "CD", IF(LEN(TRIM('Library Prep'!$C122)) &gt; 0, 'Library Prep'!$D122, ""), ""), "")</f>
        <v/>
      </c>
    </row>
    <row r="130" spans="1:11" x14ac:dyDescent="0.3">
      <c r="A130" t="str">
        <f>IF(AND('Library Prep'!$C$6 &lt;&gt; "CD", LEN(TRIM('Library Prep'!$B123)) &gt; 0), TRIM('Library Prep'!$B123), "")</f>
        <v/>
      </c>
      <c r="B130" s="24" t="str">
        <f>IF(AND('Library Prep'!$C$6 &lt;&gt; "CD", LEN(TRIM('Library Prep'!$C$2)) &gt; 0, LEN(TRIM('Library Prep'!$B123))&gt;0), 'Library Prep'!$B123 &amp; "-" &amp; 'Library Prep'!$C$2, "")</f>
        <v/>
      </c>
      <c r="C130" s="24" t="str">
        <f>IF(AND('Library Prep'!$C$6 &lt;&gt; "CD", LEN(TRIM('Library Prep'!$C$2)) &gt; 0, LEN(TRIM('Library Prep'!$B123)) &gt; 0), 'Library Prep'!$C$2, "")</f>
        <v/>
      </c>
      <c r="D130" s="24" t="str">
        <f>IF(AND('Library Prep'!$C$6 &lt;&gt; "CD", LEN(TRIM('Library Prep'!$C$2)) &gt; 0, LEN(TRIM('Library Prep'!$B123)) &gt; 0), 'Library Prep'!$A123, "")</f>
        <v/>
      </c>
      <c r="E130" t="str">
        <f>IF(LEN(TRIM('Library Prep'!$B123)) = 0, "", IF('Library Prep'!$G$12="CD", 'Library Prep'!H123, RIGHT('Library Prep'!G123, 1)))</f>
        <v/>
      </c>
      <c r="F130" t="str">
        <f>IF(LEN($E130)&gt;0, IF('Library Prep'!$G$12 = "CD", VLOOKUP($E130, Indices!$G$8:$I$103, 2, FALSE), 'Library Prep'!$H123), "")</f>
        <v/>
      </c>
      <c r="G130" t="str">
        <f ca="1">IF(LEN($E130)&gt;0, IF('Library Prep'!$G$12 = "CD", VLOOKUP($F130, Indices!$E$8:$F$795, 2, FALSE), LEFT(VLOOKUP('Library Prep'!$H123, OFFSET(Indices!$G$8:$I$103, 0, MATCH('Library Prep'!$G123, Indices!$G$6:$S$6, 0)-1), 2, FALSE), 7)), "")</f>
        <v/>
      </c>
      <c r="H130" t="str">
        <f>IF(LEN($E130)&gt;0, IF('Library Prep'!$G$12 = "CD", VLOOKUP($E130, Indices!$G$8:$I$103, 3, FALSE), VLOOKUP($G130&amp;"-7", Indices!$E$8:$F$795, 2,FALSE)), "")</f>
        <v/>
      </c>
      <c r="I130" t="str">
        <f ca="1">IF(LEN($E130)&gt;0, IF('Library Prep'!$G$12 = "CD", VLOOKUP($H130, Indices!$E$8:$F$795, 2, FALSE), LEFT(VLOOKUP('Library Prep'!$H123, OFFSET(Indices!$G$8:$I$103, 0, MATCH('Library Prep'!$G123, Indices!$G$6:$S$6, 0)-1), 2, FALSE), 7)), "")</f>
        <v/>
      </c>
      <c r="J130" t="str">
        <f>IF(LEN($E130)&gt;0, IF('Library Prep'!$G$12 = "CD", IF(LEN(TRIM('Library Prep'!$D123))&gt;0, 'Library Prep'!$D123, ""), VLOOKUP($G130&amp;"-5", Indices!$E$8:$F$795, 2,FALSE)), "")</f>
        <v/>
      </c>
      <c r="K130" t="str">
        <f>IF(LEN($E130) &gt; 0, IF('Library Prep'!$G$12 &lt;&gt; "CD", IF(LEN(TRIM('Library Prep'!$C123)) &gt; 0, 'Library Prep'!$D123, ""), ""), "")</f>
        <v/>
      </c>
    </row>
    <row r="131" spans="1:11" x14ac:dyDescent="0.3">
      <c r="A131" t="str">
        <f>IF(AND('Library Prep'!$C$6 &lt;&gt; "CD", LEN(TRIM('Library Prep'!$B124)) &gt; 0), TRIM('Library Prep'!$B124), "")</f>
        <v/>
      </c>
      <c r="B131" t="str">
        <f>IF(AND('Library Prep'!$C$6 &lt;&gt; "CD", LEN(TRIM('Library Prep'!$C$2)) &gt; 0, LEN(TRIM('Library Prep'!$B124))&gt;0), 'Library Prep'!$B124 &amp; "-" &amp; 'Library Prep'!$C$2, "")</f>
        <v/>
      </c>
      <c r="C131" t="str">
        <f>IF(AND('Library Prep'!$C$6 &lt;&gt; "CD", LEN(TRIM('Library Prep'!$C$2)) &gt; 0, LEN(TRIM('Library Prep'!$B124)) &gt; 0), 'Library Prep'!$C$2, "")</f>
        <v/>
      </c>
      <c r="D131" t="str">
        <f>IF(AND('Library Prep'!$C$6 &lt;&gt; "CD", LEN(TRIM('Library Prep'!$C$2)) &gt; 0, LEN(TRIM('Library Prep'!$B124)) &gt; 0), 'Library Prep'!$A124, "")</f>
        <v/>
      </c>
      <c r="E131" t="str">
        <f>IF(LEN(TRIM('Library Prep'!$B124)) = 0, "", IF('Library Prep'!$G$12="CD", 'Library Prep'!H124, RIGHT('Library Prep'!G124, 1)))</f>
        <v/>
      </c>
      <c r="F131" t="str">
        <f>IF(LEN($E131)&gt;0, IF('Library Prep'!$G$12 = "CD", VLOOKUP($E131, Indices!$G$8:$I$103, 2, FALSE), 'Library Prep'!$H124), "")</f>
        <v/>
      </c>
      <c r="G131" t="str">
        <f ca="1">IF(LEN($E131)&gt;0, IF('Library Prep'!$G$12 = "CD", VLOOKUP($F131, Indices!$E$8:$F$795, 2, FALSE), LEFT(VLOOKUP('Library Prep'!$H124, OFFSET(Indices!$G$8:$I$103, 0, MATCH('Library Prep'!$G124, Indices!$G$6:$S$6, 0)-1), 2, FALSE), 7)), "")</f>
        <v/>
      </c>
      <c r="H131" t="str">
        <f>IF(LEN($E131)&gt;0, IF('Library Prep'!$G$12 = "CD", VLOOKUP($E131, Indices!$G$8:$I$103, 3, FALSE), VLOOKUP($G131&amp;"-7", Indices!$E$8:$F$795, 2,FALSE)), "")</f>
        <v/>
      </c>
      <c r="I131" t="str">
        <f ca="1">IF(LEN($E131)&gt;0, IF('Library Prep'!$G$12 = "CD", VLOOKUP($H131, Indices!$E$8:$F$795, 2, FALSE), LEFT(VLOOKUP('Library Prep'!$H124, OFFSET(Indices!$G$8:$I$103, 0, MATCH('Library Prep'!$G124, Indices!$G$6:$S$6, 0)-1), 2, FALSE), 7)), "")</f>
        <v/>
      </c>
      <c r="J131" t="str">
        <f>IF(LEN($E131)&gt;0, IF('Library Prep'!$G$12 = "CD", IF(LEN(TRIM('Library Prep'!$D124))&gt;0, 'Library Prep'!$D124, ""), VLOOKUP($G131&amp;"-5", Indices!$E$8:$F$795, 2,FALSE)), "")</f>
        <v/>
      </c>
      <c r="K131" t="str">
        <f>IF(LEN($E131) &gt; 0, IF('Library Prep'!$G$12 &lt;&gt; "CD", IF(LEN(TRIM('Library Prep'!$C124)) &gt; 0, 'Library Prep'!$D124, ""), ""), "")</f>
        <v/>
      </c>
    </row>
    <row r="132" spans="1:11" x14ac:dyDescent="0.3">
      <c r="A132" t="str">
        <f>IF(AND('Library Prep'!$C$6 &lt;&gt; "CD", LEN(TRIM('Library Prep'!$B125)) &gt; 0), TRIM('Library Prep'!$B125), "")</f>
        <v/>
      </c>
      <c r="B132" t="str">
        <f>IF(AND('Library Prep'!$C$6 &lt;&gt; "CD", LEN(TRIM('Library Prep'!$C$2)) &gt; 0, LEN(TRIM('Library Prep'!$B125))&gt;0), 'Library Prep'!$B125 &amp; "-" &amp; 'Library Prep'!$C$2, "")</f>
        <v/>
      </c>
      <c r="C132" t="str">
        <f>IF(AND('Library Prep'!$C$6 &lt;&gt; "CD", LEN(TRIM('Library Prep'!$C$2)) &gt; 0, LEN(TRIM('Library Prep'!$B125)) &gt; 0), 'Library Prep'!$C$2, "")</f>
        <v/>
      </c>
      <c r="D132" t="str">
        <f>IF(AND('Library Prep'!$C$6 &lt;&gt; "CD", LEN(TRIM('Library Prep'!$C$2)) &gt; 0, LEN(TRIM('Library Prep'!$B125)) &gt; 0), 'Library Prep'!$A125, "")</f>
        <v/>
      </c>
      <c r="E132" t="str">
        <f>IF(LEN(TRIM('Library Prep'!$B125)) = 0, "", IF('Library Prep'!$G$12="CD", 'Library Prep'!H125, RIGHT('Library Prep'!G125, 1)))</f>
        <v/>
      </c>
      <c r="F132" t="str">
        <f>IF(LEN($E132)&gt;0, IF('Library Prep'!$G$12 = "CD", VLOOKUP($E132, Indices!$G$8:$I$103, 2, FALSE), 'Library Prep'!$H125), "")</f>
        <v/>
      </c>
      <c r="G132" t="str">
        <f ca="1">IF(LEN($E132)&gt;0, IF('Library Prep'!$G$12 = "CD", VLOOKUP($F132, Indices!$E$8:$F$795, 2, FALSE), LEFT(VLOOKUP('Library Prep'!$H125, OFFSET(Indices!$G$8:$I$103, 0, MATCH('Library Prep'!$G125, Indices!$G$6:$S$6, 0)-1), 2, FALSE), 7)), "")</f>
        <v/>
      </c>
      <c r="H132" t="str">
        <f>IF(LEN($E132)&gt;0, IF('Library Prep'!$G$12 = "CD", VLOOKUP($E132, Indices!$G$8:$I$103, 3, FALSE), VLOOKUP($G132&amp;"-7", Indices!$E$8:$F$795, 2,FALSE)), "")</f>
        <v/>
      </c>
      <c r="I132" t="str">
        <f ca="1">IF(LEN($E132)&gt;0, IF('Library Prep'!$G$12 = "CD", VLOOKUP($H132, Indices!$E$8:$F$795, 2, FALSE), LEFT(VLOOKUP('Library Prep'!$H125, OFFSET(Indices!$G$8:$I$103, 0, MATCH('Library Prep'!$G125, Indices!$G$6:$S$6, 0)-1), 2, FALSE), 7)), "")</f>
        <v/>
      </c>
      <c r="J132" t="str">
        <f>IF(LEN($E132)&gt;0, IF('Library Prep'!$G$12 = "CD", IF(LEN(TRIM('Library Prep'!$D125))&gt;0, 'Library Prep'!$D125, ""), VLOOKUP($G132&amp;"-5", Indices!$E$8:$F$795, 2,FALSE)), "")</f>
        <v/>
      </c>
      <c r="K132" t="str">
        <f>IF(LEN($E132) &gt; 0, IF('Library Prep'!$G$12 &lt;&gt; "CD", IF(LEN(TRIM('Library Prep'!$C125)) &gt; 0, 'Library Prep'!$D125, ""), ""), "")</f>
        <v/>
      </c>
    </row>
    <row r="133" spans="1:11" x14ac:dyDescent="0.3">
      <c r="A133" t="str">
        <f>IF(AND('Library Prep'!$C$6 &lt;&gt; "CD", LEN(TRIM('Library Prep'!$B126)) &gt; 0), TRIM('Library Prep'!$B126), "")</f>
        <v/>
      </c>
      <c r="B133" t="str">
        <f>IF(AND('Library Prep'!$C$6 &lt;&gt; "CD", LEN(TRIM('Library Prep'!$C$2)) &gt; 0, LEN(TRIM('Library Prep'!$B126))&gt;0), 'Library Prep'!$B126 &amp; "-" &amp; 'Library Prep'!$C$2, "")</f>
        <v/>
      </c>
      <c r="C133" t="str">
        <f>IF(AND('Library Prep'!$C$6 &lt;&gt; "CD", LEN(TRIM('Library Prep'!$C$2)) &gt; 0, LEN(TRIM('Library Prep'!$B126)) &gt; 0), 'Library Prep'!$C$2, "")</f>
        <v/>
      </c>
      <c r="D133" t="str">
        <f>IF(AND('Library Prep'!$C$6 &lt;&gt; "CD", LEN(TRIM('Library Prep'!$C$2)) &gt; 0, LEN(TRIM('Library Prep'!$B126)) &gt; 0), 'Library Prep'!$A126, "")</f>
        <v/>
      </c>
      <c r="E133" t="str">
        <f>IF(LEN(TRIM('Library Prep'!$B126)) = 0, "", IF('Library Prep'!$G$12="CD", 'Library Prep'!H126, RIGHT('Library Prep'!G126, 1)))</f>
        <v/>
      </c>
      <c r="F133" t="str">
        <f>IF(LEN($E133)&gt;0, IF('Library Prep'!$G$12 = "CD", VLOOKUP($E133, Indices!$G$8:$I$103, 2, FALSE), 'Library Prep'!$H126), "")</f>
        <v/>
      </c>
      <c r="G133" t="str">
        <f ca="1">IF(LEN($E133)&gt;0, IF('Library Prep'!$G$12 = "CD", VLOOKUP($F133, Indices!$E$8:$F$795, 2, FALSE), LEFT(VLOOKUP('Library Prep'!$H126, OFFSET(Indices!$G$8:$I$103, 0, MATCH('Library Prep'!$G126, Indices!$G$6:$S$6, 0)-1), 2, FALSE), 7)), "")</f>
        <v/>
      </c>
      <c r="H133" t="str">
        <f>IF(LEN($E133)&gt;0, IF('Library Prep'!$G$12 = "CD", VLOOKUP($E133, Indices!$G$8:$I$103, 3, FALSE), VLOOKUP($G133&amp;"-7", Indices!$E$8:$F$795, 2,FALSE)), "")</f>
        <v/>
      </c>
      <c r="I133" t="str">
        <f ca="1">IF(LEN($E133)&gt;0, IF('Library Prep'!$G$12 = "CD", VLOOKUP($H133, Indices!$E$8:$F$795, 2, FALSE), LEFT(VLOOKUP('Library Prep'!$H126, OFFSET(Indices!$G$8:$I$103, 0, MATCH('Library Prep'!$G126, Indices!$G$6:$S$6, 0)-1), 2, FALSE), 7)), "")</f>
        <v/>
      </c>
      <c r="J133" t="str">
        <f>IF(LEN($E133)&gt;0, IF('Library Prep'!$G$12 = "CD", IF(LEN(TRIM('Library Prep'!$D126))&gt;0, 'Library Prep'!$D126, ""), VLOOKUP($G133&amp;"-5", Indices!$E$8:$F$795, 2,FALSE)), "")</f>
        <v/>
      </c>
      <c r="K133" t="str">
        <f>IF(LEN($E133) &gt; 0, IF('Library Prep'!$G$12 &lt;&gt; "CD", IF(LEN(TRIM('Library Prep'!$C126)) &gt; 0, 'Library Prep'!$D126, ""), ""), "")</f>
        <v/>
      </c>
    </row>
    <row r="134" spans="1:11" x14ac:dyDescent="0.3">
      <c r="A134" t="str">
        <f>IF(AND('Library Prep'!$C$6 &lt;&gt; "CD", LEN(TRIM('Library Prep'!$B127)) &gt; 0), TRIM('Library Prep'!$B127), "")</f>
        <v/>
      </c>
      <c r="B134" t="str">
        <f>IF(AND('Library Prep'!$C$6 &lt;&gt; "CD", LEN(TRIM('Library Prep'!$C$2)) &gt; 0, LEN(TRIM('Library Prep'!$B127))&gt;0), 'Library Prep'!$B127 &amp; "-" &amp; 'Library Prep'!$C$2, "")</f>
        <v/>
      </c>
      <c r="C134" t="str">
        <f>IF(AND('Library Prep'!$C$6 &lt;&gt; "CD", LEN(TRIM('Library Prep'!$C$2)) &gt; 0, LEN(TRIM('Library Prep'!$B127)) &gt; 0), 'Library Prep'!$C$2, "")</f>
        <v/>
      </c>
      <c r="D134" t="str">
        <f>IF(AND('Library Prep'!$C$6 &lt;&gt; "CD", LEN(TRIM('Library Prep'!$C$2)) &gt; 0, LEN(TRIM('Library Prep'!$B127)) &gt; 0), 'Library Prep'!$A127, "")</f>
        <v/>
      </c>
      <c r="E134" t="str">
        <f>IF(LEN(TRIM('Library Prep'!$B127)) = 0, "", IF('Library Prep'!$G$12="CD", 'Library Prep'!H127, RIGHT('Library Prep'!G127, 1)))</f>
        <v/>
      </c>
      <c r="F134" t="str">
        <f>IF(LEN($E134)&gt;0, IF('Library Prep'!$G$12 = "CD", VLOOKUP($E134, Indices!$G$8:$I$103, 2, FALSE), 'Library Prep'!$H127), "")</f>
        <v/>
      </c>
      <c r="G134" t="str">
        <f ca="1">IF(LEN($E134)&gt;0, IF('Library Prep'!$G$12 = "CD", VLOOKUP($F134, Indices!$E$8:$F$795, 2, FALSE), LEFT(VLOOKUP('Library Prep'!$H127, OFFSET(Indices!$G$8:$I$103, 0, MATCH('Library Prep'!$G127, Indices!$G$6:$S$6, 0)-1), 2, FALSE), 7)), "")</f>
        <v/>
      </c>
      <c r="H134" t="str">
        <f>IF(LEN($E134)&gt;0, IF('Library Prep'!$G$12 = "CD", VLOOKUP($E134, Indices!$G$8:$I$103, 3, FALSE), VLOOKUP($G134&amp;"-7", Indices!$E$8:$F$795, 2,FALSE)), "")</f>
        <v/>
      </c>
      <c r="I134" t="str">
        <f ca="1">IF(LEN($E134)&gt;0, IF('Library Prep'!$G$12 = "CD", VLOOKUP($H134, Indices!$E$8:$F$795, 2, FALSE), LEFT(VLOOKUP('Library Prep'!$H127, OFFSET(Indices!$G$8:$I$103, 0, MATCH('Library Prep'!$G127, Indices!$G$6:$S$6, 0)-1), 2, FALSE), 7)), "")</f>
        <v/>
      </c>
      <c r="J134" t="str">
        <f>IF(LEN($E134)&gt;0, IF('Library Prep'!$G$12 = "CD", IF(LEN(TRIM('Library Prep'!$D127))&gt;0, 'Library Prep'!$D127, ""), VLOOKUP($G134&amp;"-5", Indices!$E$8:$F$795, 2,FALSE)), "")</f>
        <v/>
      </c>
      <c r="K134" t="str">
        <f>IF(LEN($E134) &gt; 0, IF('Library Prep'!$G$12 &lt;&gt; "CD", IF(LEN(TRIM('Library Prep'!$C127)) &gt; 0, 'Library Prep'!$D127, ""), ""), "")</f>
        <v/>
      </c>
    </row>
    <row r="135" spans="1:11" x14ac:dyDescent="0.3">
      <c r="F135" s="24"/>
    </row>
    <row r="136" spans="1:11" x14ac:dyDescent="0.3">
      <c r="F136" s="24"/>
      <c r="G136" s="24"/>
    </row>
    <row r="137" spans="1:11" x14ac:dyDescent="0.3">
      <c r="F137" s="24"/>
      <c r="G137" s="24"/>
    </row>
    <row r="138" spans="1:11" x14ac:dyDescent="0.3">
      <c r="F138" s="24"/>
      <c r="G138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6ECB-5002-4536-8A7A-26A4EC73D13A}">
  <dimension ref="A1:I132"/>
  <sheetViews>
    <sheetView workbookViewId="0">
      <pane ySplit="16" topLeftCell="A17" activePane="bottomLeft" state="frozen"/>
      <selection pane="bottomLeft" activeCell="B14" sqref="B14"/>
    </sheetView>
  </sheetViews>
  <sheetFormatPr defaultRowHeight="14.4" x14ac:dyDescent="0.3"/>
  <cols>
    <col min="1" max="1" width="20.5546875" customWidth="1"/>
    <col min="2" max="2" width="41" bestFit="1" customWidth="1"/>
    <col min="3" max="4" width="16.77734375" bestFit="1" customWidth="1"/>
    <col min="5" max="5" width="12.33203125" bestFit="1" customWidth="1"/>
    <col min="6" max="6" width="13.5546875" bestFit="1" customWidth="1"/>
    <col min="7" max="7" width="12.88671875" bestFit="1" customWidth="1"/>
    <col min="8" max="9" width="14.88671875" bestFit="1" customWidth="1"/>
  </cols>
  <sheetData>
    <row r="1" spans="1:9" x14ac:dyDescent="0.3">
      <c r="A1" t="s">
        <v>177</v>
      </c>
    </row>
    <row r="2" spans="1:9" x14ac:dyDescent="0.3">
      <c r="A2" t="s">
        <v>179</v>
      </c>
      <c r="B2" s="34" t="str">
        <f>'Library Prep'!$C$2</f>
        <v>MiniSeq_Run01</v>
      </c>
    </row>
    <row r="3" spans="1:9" x14ac:dyDescent="0.3">
      <c r="A3" t="s">
        <v>180</v>
      </c>
      <c r="B3" s="36">
        <f>'Library Prep'!$C$6</f>
        <v>44713</v>
      </c>
    </row>
    <row r="4" spans="1:9" x14ac:dyDescent="0.3">
      <c r="A4" t="s">
        <v>201</v>
      </c>
      <c r="B4" t="s">
        <v>202</v>
      </c>
    </row>
    <row r="5" spans="1:9" x14ac:dyDescent="0.3">
      <c r="A5" t="s">
        <v>181</v>
      </c>
      <c r="B5" t="s">
        <v>182</v>
      </c>
    </row>
    <row r="6" spans="1:9" x14ac:dyDescent="0.3">
      <c r="A6" t="s">
        <v>203</v>
      </c>
      <c r="B6" s="34" t="s">
        <v>187</v>
      </c>
    </row>
    <row r="7" spans="1:9" x14ac:dyDescent="0.3">
      <c r="A7" t="s">
        <v>204</v>
      </c>
      <c r="B7" s="34" t="str">
        <f>VLOOKUP('Library Prep'!$G$12, Indices!$A$13:$D$17, 4, FALSE)</f>
        <v>IDT-ILMN Nextera DNA UD Indexes Set A B C D - 384 Indexes</v>
      </c>
    </row>
    <row r="8" spans="1:9" x14ac:dyDescent="0.3">
      <c r="A8" t="s">
        <v>205</v>
      </c>
    </row>
    <row r="9" spans="1:9" x14ac:dyDescent="0.3">
      <c r="A9" t="s">
        <v>189</v>
      </c>
      <c r="B9" t="s">
        <v>190</v>
      </c>
    </row>
    <row r="10" spans="1:9" x14ac:dyDescent="0.3">
      <c r="A10" t="s">
        <v>191</v>
      </c>
    </row>
    <row r="11" spans="1:9" x14ac:dyDescent="0.3">
      <c r="A11" s="35">
        <v>151</v>
      </c>
    </row>
    <row r="12" spans="1:9" x14ac:dyDescent="0.3">
      <c r="A12" s="35">
        <v>151</v>
      </c>
    </row>
    <row r="13" spans="1:9" x14ac:dyDescent="0.3">
      <c r="A13" t="s">
        <v>192</v>
      </c>
    </row>
    <row r="14" spans="1:9" x14ac:dyDescent="0.3">
      <c r="A14" t="s">
        <v>206</v>
      </c>
      <c r="B14" t="s">
        <v>195</v>
      </c>
    </row>
    <row r="15" spans="1:9" x14ac:dyDescent="0.3">
      <c r="A15" t="s">
        <v>196</v>
      </c>
    </row>
    <row r="16" spans="1:9" x14ac:dyDescent="0.3">
      <c r="A16" t="s">
        <v>197</v>
      </c>
      <c r="B16" t="s">
        <v>205</v>
      </c>
      <c r="C16" s="24" t="str">
        <f>IF('Library Prep'!$G$12="CD", "Index_Plate_Well", "Index_Plate")</f>
        <v>Index_Plate</v>
      </c>
      <c r="D16" t="str">
        <f>IF('Library Prep'!$G$12="CD", "I7_Index_ID", "Index_Plate_Well")</f>
        <v>Index_Plate_Well</v>
      </c>
      <c r="E16" t="str">
        <f>IF('Library Prep'!$G$12 = "CD", "index", "I7_Index_ID")</f>
        <v>I7_Index_ID</v>
      </c>
      <c r="F16" t="str">
        <f>IF('Library Prep'!$G$12 = "CD", "I5_Index_ID", "index")</f>
        <v>index</v>
      </c>
      <c r="G16" t="str">
        <f>IF('Library Prep'!$G$12 = "CD", "index2", "I5_Index_ID")</f>
        <v>I5_Index_ID</v>
      </c>
      <c r="H16" t="str">
        <f>IF('Library Prep'!$G$12 = "CD", "Sample_Project", "index2")</f>
        <v>index2</v>
      </c>
      <c r="I16" t="str">
        <f>IF(AND(LEN('Library Prep'!$G$12)&gt;0, 'Library Prep'!$G$12 &lt;&gt; "CD"), "Sample_Project", "")</f>
        <v>Sample_Project</v>
      </c>
    </row>
    <row r="17" spans="1:9" x14ac:dyDescent="0.3">
      <c r="A17" t="s">
        <v>1812</v>
      </c>
      <c r="B17" t="s">
        <v>1813</v>
      </c>
      <c r="C17" t="str">
        <f>IF(AND(LEN('Library Prep'!$G$12)&gt;0, LEN(TRIM('Library Prep'!$B12)) &gt; 0), IF('Library Prep'!$G$12="CD", 'Library Prep'!$H12, RIGHT('Library Prep'!$G12, 1)), "")</f>
        <v>A</v>
      </c>
      <c r="D17" t="str">
        <f>IF(LEN($C17)=0, "", IF('Library Prep'!$G$12 = "CD", VLOOKUP($C17, Indices!$G$8:$I$103, 2, FALSE), 'Library Prep'!$H12))</f>
        <v>A01</v>
      </c>
      <c r="E17" t="str">
        <f ca="1">IF(AND('Library Prep'!$G$12="CD", LEN(D17)&gt;0), VLOOKUP($D17, Indices!$E$8:$F$795, 2, FALSE), IF(LEN(D17)&gt;0, MID(VLOOKUP(D17, OFFSET(Indices!$G$8:$I$103, 0, MATCH("UD-" &amp; $C17, Indices!$G$6:$S$6,0)-1), 2,FALSE), 1, 7), ""))</f>
        <v>UDP0001</v>
      </c>
      <c r="F17" t="str">
        <f ca="1">IF(AND('Library Prep'!$G$12="CD", LEN($C17)&gt;0), VLOOKUP($C17, Indices!$G$8:$I$103, 3, FALSE), IF(AND(LEN($C17)&gt;0, LEN($E17)&gt;0), VLOOKUP($E17&amp;"-7", Indices!$E:$F, 2,FALSE), ""))</f>
        <v>GAACTGAGCG</v>
      </c>
      <c r="G17" t="str">
        <f ca="1">IF(AND('Library Prep'!$G$12="CD", LEN(F17)&gt;0), VLOOKUP(F17, Indices!$E$8:$F$795, 2, FALSE), E17)</f>
        <v>UDP0001</v>
      </c>
      <c r="H17" t="str">
        <f ca="1">IF(AND('Library Prep'!$G$12 = "CD", LEN('Library Prep'!$B12)&gt;0), 'Library Prep'!$D12&amp;"", IF(LEN($G17)&gt;0, VLOOKUP(G17&amp;"-5", Indices!$E:$F, 2,FALSE), ""))</f>
        <v>TCGTGGAGCG</v>
      </c>
      <c r="I17" t="str">
        <f>IF(AND('Library Prep'!$G$12 &lt;&gt; "CD", LEN('Library Prep'!$D12)&gt;0), 'Library Prep'!$D12, "")</f>
        <v>MiniSeq_Run01</v>
      </c>
    </row>
    <row r="18" spans="1:9" x14ac:dyDescent="0.3">
      <c r="A18" t="str">
        <f>IF(AND(LEN(TRIM('Library Prep'!$C$2)) &gt; 0, LEN(TRIM('Library Prep'!$B13))&gt;0), 'Library Prep'!$B13 &amp; "-" &amp; 'Library Prep'!$C$2, "")</f>
        <v>COVID-CP-MiniSeq_Run01</v>
      </c>
      <c r="C18" t="str">
        <f>IF(AND(LEN('Library Prep'!$G$12)&gt;0, LEN(TRIM('Library Prep'!$B13)) &gt; 0), IF('Library Prep'!$G$12="CD", 'Library Prep'!$H13, RIGHT('Library Prep'!$G13, 1)), "")</f>
        <v>A</v>
      </c>
      <c r="D18" t="str">
        <f>IF(LEN($C18)=0, "", IF('Library Prep'!$G$12 = "CD", VLOOKUP($C18, Indices!$G$8:$I$103, 2, FALSE), 'Library Prep'!$H13))</f>
        <v>B01</v>
      </c>
      <c r="E18" t="str">
        <f ca="1">IF(AND('Library Prep'!$G$12="CD", LEN(D18)&gt;0), VLOOKUP(D18, Indices!$E$8:$F$795, 2, FALSE), IF(LEN(D18)&gt;0, MID(VLOOKUP(D18, OFFSET(Indices!$G$8:$I$103, 0, MATCH("UD-" &amp; $C18, Indices!$G$6:$S$6,0)-1), 2,FALSE), 1, 7), ""))</f>
        <v>UDP0002</v>
      </c>
      <c r="F18" t="str">
        <f ca="1">IF(AND('Library Prep'!$G$12="CD", LEN($C18)&gt;0), VLOOKUP($C18, Indices!$G$8:$I$103, 3, FALSE), IF(AND(LEN($C18)&gt;0, LEN($E18)&gt;0), VLOOKUP($E18&amp;"-7", Indices!$E:$F, 2,FALSE), ""))</f>
        <v>AGGTCAGATA</v>
      </c>
      <c r="G18" t="str">
        <f ca="1">IF(AND('Library Prep'!$G$12="CD", LEN(F18)&gt;0), VLOOKUP(F18, Indices!$E$8:$F$795, 2, FALSE), E18)</f>
        <v>UDP0002</v>
      </c>
      <c r="H18" t="str">
        <f ca="1">IF(AND('Library Prep'!$G$12 = "CD", LEN('Library Prep'!$B13)&gt;0), 'Library Prep'!$D13&amp;"", IF(LEN($G18)&gt;0, VLOOKUP(G18&amp;"-5", Indices!$E:$F, 2,FALSE), ""))</f>
        <v>CTACAAGATA</v>
      </c>
      <c r="I18" t="str">
        <f>IF(AND('Library Prep'!$G$12 &lt;&gt; "CD", LEN('Library Prep'!$D13)&gt;0), 'Library Prep'!$D13, "")</f>
        <v>MiniSeq_Run01</v>
      </c>
    </row>
    <row r="19" spans="1:9" x14ac:dyDescent="0.3">
      <c r="A19" t="str">
        <f>IF(AND(LEN(TRIM('Library Prep'!$C$2)) &gt; 0, LEN(TRIM('Library Prep'!$B14))&gt;0), 'Library Prep'!$B14 &amp; "-" &amp; 'Library Prep'!$C$2, "")</f>
        <v>PMB0600974-MiniSeq_Run01</v>
      </c>
      <c r="C19" t="str">
        <f>IF(AND(LEN('Library Prep'!$G$12)&gt;0, LEN(TRIM('Library Prep'!$B14)) &gt; 0), IF('Library Prep'!$G$12="CD", 'Library Prep'!$H14, RIGHT('Library Prep'!$G14, 1)), "")</f>
        <v>A</v>
      </c>
      <c r="D19" t="str">
        <f>IF(LEN($C19)=0, "", IF('Library Prep'!$G$12 = "CD", VLOOKUP($C19, Indices!$G$8:$I$103, 2, FALSE), 'Library Prep'!$H14))</f>
        <v>C01</v>
      </c>
      <c r="E19" t="str">
        <f ca="1">IF(AND('Library Prep'!$G$12="CD", LEN(D19)&gt;0), VLOOKUP(D19, Indices!$E$8:$F$795, 2, FALSE), IF(LEN(D19)&gt;0, MID(VLOOKUP(D19, OFFSET(Indices!$G$8:$I$103, 0, MATCH("UD-" &amp; $C19, Indices!$G$6:$S$6,0)-1), 2,FALSE), 1, 7), ""))</f>
        <v>UDP0003</v>
      </c>
      <c r="F19" t="str">
        <f ca="1">IF(AND('Library Prep'!$G$12="CD", LEN($C19)&gt;0), VLOOKUP($C19, Indices!$G$8:$I$103, 3, FALSE), IF(AND(LEN($C19)&gt;0, LEN($E19)&gt;0), VLOOKUP($E19&amp;"-7", Indices!$E:$F, 2,FALSE), ""))</f>
        <v>CGTCTCATAT</v>
      </c>
      <c r="G19" t="str">
        <f ca="1">IF(AND('Library Prep'!$G$12="CD", LEN(F19)&gt;0), VLOOKUP(F19, Indices!$E$8:$F$795, 2, FALSE), E19)</f>
        <v>UDP0003</v>
      </c>
      <c r="H19" t="str">
        <f ca="1">IF(AND('Library Prep'!$G$12 = "CD", LEN('Library Prep'!$B14)&gt;0), 'Library Prep'!$D14&amp;"", IF(LEN($G19)&gt;0, VLOOKUP(G19&amp;"-5", Indices!$E:$F, 2,FALSE), ""))</f>
        <v>TATAGTAGCT</v>
      </c>
      <c r="I19" t="str">
        <f>IF(AND('Library Prep'!$G$12 &lt;&gt; "CD", LEN('Library Prep'!$D14)&gt;0), 'Library Prep'!$D14, "")</f>
        <v>MiniSeq_Run01</v>
      </c>
    </row>
    <row r="20" spans="1:9" x14ac:dyDescent="0.3">
      <c r="A20" t="str">
        <f>IF(AND(LEN(TRIM('Library Prep'!$C$2)) &gt; 0, LEN(TRIM('Library Prep'!$B15))&gt;0), 'Library Prep'!$B15 &amp; "-" &amp; 'Library Prep'!$C$2, "")</f>
        <v>PMB0598438-MiniSeq_Run01</v>
      </c>
      <c r="C20" t="str">
        <f>IF(AND(LEN('Library Prep'!$G$12)&gt;0, LEN(TRIM('Library Prep'!$B15)) &gt; 0), IF('Library Prep'!$G$12="CD", 'Library Prep'!$H15, RIGHT('Library Prep'!$G15, 1)), "")</f>
        <v>A</v>
      </c>
      <c r="D20" t="str">
        <f>IF(LEN($C20)=0, "", IF('Library Prep'!$G$12 = "CD", VLOOKUP($C20, Indices!$G$8:$I$103, 2, FALSE), 'Library Prep'!$H15))</f>
        <v>D01</v>
      </c>
      <c r="E20" t="str">
        <f ca="1">IF(AND('Library Prep'!$G$12="CD", LEN(D20)&gt;0), VLOOKUP(D20, Indices!$E$8:$F$795, 2, FALSE), IF(LEN(D20)&gt;0, MID(VLOOKUP(D20, OFFSET(Indices!$G$8:$I$103, 0, MATCH("UD-" &amp; $C20, Indices!$G$6:$S$6,0)-1), 2,FALSE), 1, 7), ""))</f>
        <v>UDP0004</v>
      </c>
      <c r="F20" t="str">
        <f ca="1">IF(AND('Library Prep'!$G$12="CD", LEN($C20)&gt;0), VLOOKUP($C20, Indices!$G$8:$I$103, 3, FALSE), IF(AND(LEN($C20)&gt;0, LEN($E20)&gt;0), VLOOKUP($E20&amp;"-7", Indices!$E:$F, 2,FALSE), ""))</f>
        <v>ATTCCATAAG</v>
      </c>
      <c r="G20" t="str">
        <f ca="1">IF(AND('Library Prep'!$G$12="CD", LEN(F20)&gt;0), VLOOKUP(F20, Indices!$E$8:$F$795, 2, FALSE), E20)</f>
        <v>UDP0004</v>
      </c>
      <c r="H20" t="str">
        <f ca="1">IF(AND('Library Prep'!$G$12 = "CD", LEN('Library Prep'!$B15)&gt;0), 'Library Prep'!$D15&amp;"", IF(LEN($G20)&gt;0, VLOOKUP(G20&amp;"-5", Indices!$E:$F, 2,FALSE), ""))</f>
        <v>TGCCTGGTGG</v>
      </c>
      <c r="I20" t="str">
        <f>IF(AND('Library Prep'!$G$12 &lt;&gt; "CD", LEN('Library Prep'!$D15)&gt;0), 'Library Prep'!$D15, "")</f>
        <v>MiniSeq_Run01</v>
      </c>
    </row>
    <row r="21" spans="1:9" x14ac:dyDescent="0.3">
      <c r="A21" t="str">
        <f>IF(AND(LEN(TRIM('Library Prep'!$C$2)) &gt; 0, LEN(TRIM('Library Prep'!$B16))&gt;0), 'Library Prep'!$B16 &amp; "-" &amp; 'Library Prep'!$C$2, "")</f>
        <v>PMB0598873-MiniSeq_Run01</v>
      </c>
      <c r="C21" t="str">
        <f>IF(AND(LEN('Library Prep'!$G$12)&gt;0, LEN(TRIM('Library Prep'!$B16)) &gt; 0), IF('Library Prep'!$G$12="CD", 'Library Prep'!$H16, RIGHT('Library Prep'!$G16, 1)), "")</f>
        <v>A</v>
      </c>
      <c r="D21" t="str">
        <f>IF(LEN($C21)=0, "", IF('Library Prep'!$G$12 = "CD", VLOOKUP($C21, Indices!$G$8:$I$103, 2, FALSE), 'Library Prep'!$H16))</f>
        <v>E01</v>
      </c>
      <c r="E21" t="str">
        <f ca="1">IF(AND('Library Prep'!$G$12="CD", LEN(D21)&gt;0), VLOOKUP(D21, Indices!$E$8:$F$795, 2, FALSE), IF(LEN(D21)&gt;0, MID(VLOOKUP(D21, OFFSET(Indices!$G$8:$I$103, 0, MATCH("UD-" &amp; $C21, Indices!$G$6:$S$6,0)-1), 2,FALSE), 1, 7), ""))</f>
        <v>UDP0005</v>
      </c>
      <c r="F21" t="str">
        <f ca="1">IF(AND('Library Prep'!$G$12="CD", LEN($C21)&gt;0), VLOOKUP($C21, Indices!$G$8:$I$103, 3, FALSE), IF(AND(LEN($C21)&gt;0, LEN($E21)&gt;0), VLOOKUP($E21&amp;"-7", Indices!$E:$F, 2,FALSE), ""))</f>
        <v>GACGAGATTA</v>
      </c>
      <c r="G21" t="str">
        <f ca="1">IF(AND('Library Prep'!$G$12="CD", LEN(F21)&gt;0), VLOOKUP(F21, Indices!$E$8:$F$795, 2, FALSE), E21)</f>
        <v>UDP0005</v>
      </c>
      <c r="H21" t="str">
        <f ca="1">IF(AND('Library Prep'!$G$12 = "CD", LEN('Library Prep'!$B16)&gt;0), 'Library Prep'!$D16&amp;"", IF(LEN($G21)&gt;0, VLOOKUP(G21&amp;"-5", Indices!$E:$F, 2,FALSE), ""))</f>
        <v>ACATTATCCT</v>
      </c>
      <c r="I21" t="str">
        <f>IF(AND('Library Prep'!$G$12 &lt;&gt; "CD", LEN('Library Prep'!$D16)&gt;0), 'Library Prep'!$D16, "")</f>
        <v>MiniSeq_Run01</v>
      </c>
    </row>
    <row r="22" spans="1:9" x14ac:dyDescent="0.3">
      <c r="A22" t="str">
        <f>IF(AND(LEN(TRIM('Library Prep'!$C$2)) &gt; 0, LEN(TRIM('Library Prep'!$B17))&gt;0), 'Library Prep'!$B17 &amp; "-" &amp; 'Library Prep'!$C$2, "")</f>
        <v>PXA0173950-MiniSeq_Run01</v>
      </c>
      <c r="C22" t="str">
        <f>IF(AND(LEN('Library Prep'!$G$12)&gt;0, LEN(TRIM('Library Prep'!$B17)) &gt; 0), IF('Library Prep'!$G$12="CD", 'Library Prep'!$H17, RIGHT('Library Prep'!$G17, 1)), "")</f>
        <v>A</v>
      </c>
      <c r="D22" t="str">
        <f>IF(LEN($C22)=0, "", IF('Library Prep'!$G$12 = "CD", VLOOKUP($C22, Indices!$G$8:$I$103, 2, FALSE), 'Library Prep'!$H17))</f>
        <v>F01</v>
      </c>
      <c r="E22" t="str">
        <f ca="1">IF(AND('Library Prep'!$G$12="CD", LEN(D22)&gt;0), VLOOKUP(D22, Indices!$E$8:$F$795, 2, FALSE), IF(LEN(D22)&gt;0, MID(VLOOKUP(D22, OFFSET(Indices!$G$8:$I$103, 0, MATCH("UD-" &amp; $C22, Indices!$G$6:$S$6,0)-1), 2,FALSE), 1, 7), ""))</f>
        <v>UDP0006</v>
      </c>
      <c r="F22" t="str">
        <f ca="1">IF(AND('Library Prep'!$G$12="CD", LEN($C22)&gt;0), VLOOKUP($C22, Indices!$G$8:$I$103, 3, FALSE), IF(AND(LEN($C22)&gt;0, LEN($E22)&gt;0), VLOOKUP($E22&amp;"-7", Indices!$E:$F, 2,FALSE), ""))</f>
        <v>AACATCGCGC</v>
      </c>
      <c r="G22" t="str">
        <f ca="1">IF(AND('Library Prep'!$G$12="CD", LEN(F22)&gt;0), VLOOKUP(F22, Indices!$E$8:$F$795, 2, FALSE), E22)</f>
        <v>UDP0006</v>
      </c>
      <c r="H22" t="str">
        <f ca="1">IF(AND('Library Prep'!$G$12 = "CD", LEN('Library Prep'!$B17)&gt;0), 'Library Prep'!$D17&amp;"", IF(LEN($G22)&gt;0, VLOOKUP(G22&amp;"-5", Indices!$E:$F, 2,FALSE), ""))</f>
        <v>GTCCACTTGT</v>
      </c>
      <c r="I22" t="str">
        <f>IF(AND('Library Prep'!$G$12 &lt;&gt; "CD", LEN('Library Prep'!$D17)&gt;0), 'Library Prep'!$D17, "")</f>
        <v>MiniSeq_Run01</v>
      </c>
    </row>
    <row r="23" spans="1:9" x14ac:dyDescent="0.3">
      <c r="A23" t="str">
        <f>IF(AND(LEN(TRIM('Library Prep'!$C$2)) &gt; 0, LEN(TRIM('Library Prep'!$B18))&gt;0), 'Library Prep'!$B18 &amp; "-" &amp; 'Library Prep'!$C$2, "")</f>
        <v>PTC0083523-MiniSeq_Run01</v>
      </c>
      <c r="C23" t="str">
        <f>IF(AND(LEN('Library Prep'!$G$12)&gt;0, LEN(TRIM('Library Prep'!$B18)) &gt; 0), IF('Library Prep'!$G$12="CD", 'Library Prep'!$H18, RIGHT('Library Prep'!$G18, 1)), "")</f>
        <v>A</v>
      </c>
      <c r="D23" t="str">
        <f>IF(LEN($C23)=0, "", IF('Library Prep'!$G$12 = "CD", VLOOKUP($C23, Indices!$G$8:$I$103, 2, FALSE), 'Library Prep'!$H18))</f>
        <v>G01</v>
      </c>
      <c r="E23" t="str">
        <f ca="1">IF(AND('Library Prep'!$G$12="CD", LEN(D23)&gt;0), VLOOKUP(D23, Indices!$E$8:$F$795, 2, FALSE), IF(LEN(D23)&gt;0, MID(VLOOKUP(D23, OFFSET(Indices!$G$8:$I$103, 0, MATCH("UD-" &amp; $C23, Indices!$G$6:$S$6,0)-1), 2,FALSE), 1, 7), ""))</f>
        <v>UDP0007</v>
      </c>
      <c r="F23" t="str">
        <f ca="1">IF(AND('Library Prep'!$G$12="CD", LEN($C23)&gt;0), VLOOKUP($C23, Indices!$G$8:$I$103, 3, FALSE), IF(AND(LEN($C23)&gt;0, LEN($E23)&gt;0), VLOOKUP($E23&amp;"-7", Indices!$E:$F, 2,FALSE), ""))</f>
        <v>CTAGTGCTCT</v>
      </c>
      <c r="G23" t="str">
        <f ca="1">IF(AND('Library Prep'!$G$12="CD", LEN(F23)&gt;0), VLOOKUP(F23, Indices!$E$8:$F$795, 2, FALSE), E23)</f>
        <v>UDP0007</v>
      </c>
      <c r="H23" t="str">
        <f ca="1">IF(AND('Library Prep'!$G$12 = "CD", LEN('Library Prep'!$B18)&gt;0), 'Library Prep'!$D18&amp;"", IF(LEN($G23)&gt;0, VLOOKUP(G23&amp;"-5", Indices!$E:$F, 2,FALSE), ""))</f>
        <v>TGGAACAGTA</v>
      </c>
      <c r="I23" t="str">
        <f>IF(AND('Library Prep'!$G$12 &lt;&gt; "CD", LEN('Library Prep'!$D18)&gt;0), 'Library Prep'!$D18, "")</f>
        <v>MiniSeq_Run01</v>
      </c>
    </row>
    <row r="24" spans="1:9" x14ac:dyDescent="0.3">
      <c r="A24" t="str">
        <f>IF(AND(LEN(TRIM('Library Prep'!$C$2)) &gt; 0, LEN(TRIM('Library Prep'!$B19))&gt;0), 'Library Prep'!$B19 &amp; "-" &amp; 'Library Prep'!$C$2, "")</f>
        <v>PMB0597688-MiniSeq_Run01</v>
      </c>
      <c r="C24" t="str">
        <f>IF(AND(LEN('Library Prep'!$G$12)&gt;0, LEN(TRIM('Library Prep'!$B19)) &gt; 0), IF('Library Prep'!$G$12="CD", 'Library Prep'!$H19, RIGHT('Library Prep'!$G19, 1)), "")</f>
        <v>A</v>
      </c>
      <c r="D24" t="str">
        <f>IF(LEN($C24)=0, "", IF('Library Prep'!$G$12 = "CD", VLOOKUP($C24, Indices!$G$8:$I$103, 2, FALSE), 'Library Prep'!$H19))</f>
        <v>H01</v>
      </c>
      <c r="E24" t="str">
        <f ca="1">IF(AND('Library Prep'!$G$12="CD", LEN(D24)&gt;0), VLOOKUP(D24, Indices!$E$8:$F$795, 2, FALSE), IF(LEN(D24)&gt;0, MID(VLOOKUP(D24, OFFSET(Indices!$G$8:$I$103, 0, MATCH("UD-" &amp; $C24, Indices!$G$6:$S$6,0)-1), 2,FALSE), 1, 7), ""))</f>
        <v>UDP0008</v>
      </c>
      <c r="F24" t="str">
        <f ca="1">IF(AND('Library Prep'!$G$12="CD", LEN($C24)&gt;0), VLOOKUP($C24, Indices!$G$8:$I$103, 3, FALSE), IF(AND(LEN($C24)&gt;0, LEN($E24)&gt;0), VLOOKUP($E24&amp;"-7", Indices!$E:$F, 2,FALSE), ""))</f>
        <v>GATCAAGGCA</v>
      </c>
      <c r="G24" t="str">
        <f ca="1">IF(AND('Library Prep'!$G$12="CD", LEN(F24)&gt;0), VLOOKUP(F24, Indices!$E$8:$F$795, 2, FALSE), E24)</f>
        <v>UDP0008</v>
      </c>
      <c r="H24" t="str">
        <f ca="1">IF(AND('Library Prep'!$G$12 = "CD", LEN('Library Prep'!$B19)&gt;0), 'Library Prep'!$D19&amp;"", IF(LEN($G24)&gt;0, VLOOKUP(G24&amp;"-5", Indices!$E:$F, 2,FALSE), ""))</f>
        <v>CCTTGTTAAT</v>
      </c>
      <c r="I24" t="str">
        <f>IF(AND('Library Prep'!$G$12 &lt;&gt; "CD", LEN('Library Prep'!$D19)&gt;0), 'Library Prep'!$D19, "")</f>
        <v>MiniSeq_Run01</v>
      </c>
    </row>
    <row r="25" spans="1:9" x14ac:dyDescent="0.3">
      <c r="A25" t="str">
        <f>IF(AND(LEN(TRIM('Library Prep'!$C$2)) &gt; 0, LEN(TRIM('Library Prep'!$B20))&gt;0), 'Library Prep'!$B20 &amp; "-" &amp; 'Library Prep'!$C$2, "")</f>
        <v>60943-MiniSeq_Run01</v>
      </c>
      <c r="C25" t="str">
        <f>IF(AND(LEN('Library Prep'!$G$12)&gt;0, LEN(TRIM('Library Prep'!$B20)) &gt; 0), IF('Library Prep'!$G$12="CD", 'Library Prep'!$H20, RIGHT('Library Prep'!$G20, 1)), "")</f>
        <v>A</v>
      </c>
      <c r="D25" t="str">
        <f>IF(LEN($C25)=0, "", IF('Library Prep'!$G$12 = "CD", VLOOKUP($C25, Indices!$G$8:$I$103, 2, FALSE), 'Library Prep'!$H20))</f>
        <v>A02</v>
      </c>
      <c r="E25" t="str">
        <f ca="1">IF(AND('Library Prep'!$G$12="CD", LEN(D25)&gt;0), VLOOKUP(D25, Indices!$E$8:$F$795, 2, FALSE), IF(LEN(D25)&gt;0, MID(VLOOKUP(D25, OFFSET(Indices!$G$8:$I$103, 0, MATCH("UD-" &amp; $C25, Indices!$G$6:$S$6,0)-1), 2,FALSE), 1, 7), ""))</f>
        <v>UDP0009</v>
      </c>
      <c r="F25" t="str">
        <f ca="1">IF(AND('Library Prep'!$G$12="CD", LEN($C25)&gt;0), VLOOKUP($C25, Indices!$G$8:$I$103, 3, FALSE), IF(AND(LEN($C25)&gt;0, LEN($E25)&gt;0), VLOOKUP($E25&amp;"-7", Indices!$E:$F, 2,FALSE), ""))</f>
        <v>GACTGAGTAG</v>
      </c>
      <c r="G25" t="str">
        <f ca="1">IF(AND('Library Prep'!$G$12="CD", LEN(F25)&gt;0), VLOOKUP(F25, Indices!$E$8:$F$795, 2, FALSE), E25)</f>
        <v>UDP0009</v>
      </c>
      <c r="H25" t="str">
        <f ca="1">IF(AND('Library Prep'!$G$12 = "CD", LEN('Library Prep'!$B20)&gt;0), 'Library Prep'!$D20&amp;"", IF(LEN($G25)&gt;0, VLOOKUP(G25&amp;"-5", Indices!$E:$F, 2,FALSE), ""))</f>
        <v>GTTGATAGTG</v>
      </c>
      <c r="I25" t="str">
        <f>IF(AND('Library Prep'!$G$12 &lt;&gt; "CD", LEN('Library Prep'!$D20)&gt;0), 'Library Prep'!$D20, "")</f>
        <v>MiniSeq_Run01</v>
      </c>
    </row>
    <row r="26" spans="1:9" x14ac:dyDescent="0.3">
      <c r="A26" t="str">
        <f>IF(AND(LEN(TRIM('Library Prep'!$C$2)) &gt; 0, LEN(TRIM('Library Prep'!$B21))&gt;0), 'Library Prep'!$B21 &amp; "-" &amp; 'Library Prep'!$C$2, "")</f>
        <v>PTC0083521-MiniSeq_Run01</v>
      </c>
      <c r="C26" t="str">
        <f>IF(AND(LEN('Library Prep'!$G$12)&gt;0, LEN(TRIM('Library Prep'!$B21)) &gt; 0), IF('Library Prep'!$G$12="CD", 'Library Prep'!$H21, RIGHT('Library Prep'!$G21, 1)), "")</f>
        <v>A</v>
      </c>
      <c r="D26" t="str">
        <f>IF(LEN($C26)=0, "", IF('Library Prep'!$G$12 = "CD", VLOOKUP($C26, Indices!$G$8:$I$103, 2, FALSE), 'Library Prep'!$H21))</f>
        <v>B02</v>
      </c>
      <c r="E26" t="str">
        <f ca="1">IF(AND('Library Prep'!$G$12="CD", LEN(D26)&gt;0), VLOOKUP(D26, Indices!$E$8:$F$795, 2, FALSE), IF(LEN(D26)&gt;0, MID(VLOOKUP(D26, OFFSET(Indices!$G$8:$I$103, 0, MATCH("UD-" &amp; $C26, Indices!$G$6:$S$6,0)-1), 2,FALSE), 1, 7), ""))</f>
        <v>UDP0010</v>
      </c>
      <c r="F26" t="str">
        <f ca="1">IF(AND('Library Prep'!$G$12="CD", LEN($C26)&gt;0), VLOOKUP($C26, Indices!$G$8:$I$103, 3, FALSE), IF(AND(LEN($C26)&gt;0, LEN($E26)&gt;0), VLOOKUP($E26&amp;"-7", Indices!$E:$F, 2,FALSE), ""))</f>
        <v>AGTCAGACGA</v>
      </c>
      <c r="G26" t="str">
        <f ca="1">IF(AND('Library Prep'!$G$12="CD", LEN(F26)&gt;0), VLOOKUP(F26, Indices!$E$8:$F$795, 2, FALSE), E26)</f>
        <v>UDP0010</v>
      </c>
      <c r="H26" t="str">
        <f ca="1">IF(AND('Library Prep'!$G$12 = "CD", LEN('Library Prep'!$B21)&gt;0), 'Library Prep'!$D21&amp;"", IF(LEN($G26)&gt;0, VLOOKUP(G26&amp;"-5", Indices!$E:$F, 2,FALSE), ""))</f>
        <v>ACCAGCGACA</v>
      </c>
      <c r="I26" t="str">
        <f>IF(AND('Library Prep'!$G$12 &lt;&gt; "CD", LEN('Library Prep'!$D21)&gt;0), 'Library Prep'!$D21, "")</f>
        <v>MiniSeq_Run01</v>
      </c>
    </row>
    <row r="27" spans="1:9" x14ac:dyDescent="0.3">
      <c r="A27" t="str">
        <f>IF(AND(LEN(TRIM('Library Prep'!$C$2)) &gt; 0, LEN(TRIM('Library Prep'!$B22))&gt;0), 'Library Prep'!$B22 &amp; "-" &amp; 'Library Prep'!$C$2, "")</f>
        <v>PMB0598668-1-MiniSeq_Run01</v>
      </c>
      <c r="C27" t="str">
        <f>IF(AND(LEN('Library Prep'!$G$12)&gt;0, LEN(TRIM('Library Prep'!$B22)) &gt; 0), IF('Library Prep'!$G$12="CD", 'Library Prep'!$H22, RIGHT('Library Prep'!$G22, 1)), "")</f>
        <v>A</v>
      </c>
      <c r="D27" t="str">
        <f>IF(LEN($C27)=0, "", IF('Library Prep'!$G$12 = "CD", VLOOKUP($C27, Indices!$G$8:$I$103, 2, FALSE), 'Library Prep'!$H22))</f>
        <v>C02</v>
      </c>
      <c r="E27" t="str">
        <f ca="1">IF(AND('Library Prep'!$G$12="CD", LEN(D27)&gt;0), VLOOKUP(D27, Indices!$E$8:$F$795, 2, FALSE), IF(LEN(D27)&gt;0, MID(VLOOKUP(D27, OFFSET(Indices!$G$8:$I$103, 0, MATCH("UD-" &amp; $C27, Indices!$G$6:$S$6,0)-1), 2,FALSE), 1, 7), ""))</f>
        <v>UDP0011</v>
      </c>
      <c r="F27" t="str">
        <f ca="1">IF(AND('Library Prep'!$G$12="CD", LEN($C27)&gt;0), VLOOKUP($C27, Indices!$G$8:$I$103, 3, FALSE), IF(AND(LEN($C27)&gt;0, LEN($E27)&gt;0), VLOOKUP($E27&amp;"-7", Indices!$E:$F, 2,FALSE), ""))</f>
        <v>CCGTATGTTC</v>
      </c>
      <c r="G27" t="str">
        <f ca="1">IF(AND('Library Prep'!$G$12="CD", LEN(F27)&gt;0), VLOOKUP(F27, Indices!$E$8:$F$795, 2, FALSE), E27)</f>
        <v>UDP0011</v>
      </c>
      <c r="H27" t="str">
        <f ca="1">IF(AND('Library Prep'!$G$12 = "CD", LEN('Library Prep'!$B22)&gt;0), 'Library Prep'!$D22&amp;"", IF(LEN($G27)&gt;0, VLOOKUP(G27&amp;"-5", Indices!$E:$F, 2,FALSE), ""))</f>
        <v>CATACACTGT</v>
      </c>
      <c r="I27" t="str">
        <f>IF(AND('Library Prep'!$G$12 &lt;&gt; "CD", LEN('Library Prep'!$D22)&gt;0), 'Library Prep'!$D22, "")</f>
        <v>MiniSeq_Run01</v>
      </c>
    </row>
    <row r="28" spans="1:9" x14ac:dyDescent="0.3">
      <c r="A28" t="str">
        <f>IF(AND(LEN(TRIM('Library Prep'!$C$2)) &gt; 0, LEN(TRIM('Library Prep'!$B23))&gt;0), 'Library Prep'!$B23 &amp; "-" &amp; 'Library Prep'!$C$2, "")</f>
        <v>PXA0173949-MiniSeq_Run01</v>
      </c>
      <c r="C28" t="str">
        <f>IF(AND(LEN('Library Prep'!$G$12)&gt;0, LEN(TRIM('Library Prep'!$B23)) &gt; 0), IF('Library Prep'!$G$12="CD", 'Library Prep'!$H23, RIGHT('Library Prep'!$G23, 1)), "")</f>
        <v>A</v>
      </c>
      <c r="D28" t="str">
        <f>IF(LEN($C28)=0, "", IF('Library Prep'!$G$12 = "CD", VLOOKUP($C28, Indices!$G$8:$I$103, 2, FALSE), 'Library Prep'!$H23))</f>
        <v>D02</v>
      </c>
      <c r="E28" t="str">
        <f ca="1">IF(AND('Library Prep'!$G$12="CD", LEN(D28)&gt;0), VLOOKUP(D28, Indices!$E$8:$F$795, 2, FALSE), IF(LEN(D28)&gt;0, MID(VLOOKUP(D28, OFFSET(Indices!$G$8:$I$103, 0, MATCH("UD-" &amp; $C28, Indices!$G$6:$S$6,0)-1), 2,FALSE), 1, 7), ""))</f>
        <v>UDP0012</v>
      </c>
      <c r="F28" t="str">
        <f ca="1">IF(AND('Library Prep'!$G$12="CD", LEN($C28)&gt;0), VLOOKUP($C28, Indices!$G$8:$I$103, 3, FALSE), IF(AND(LEN($C28)&gt;0, LEN($E28)&gt;0), VLOOKUP($E28&amp;"-7", Indices!$E:$F, 2,FALSE), ""))</f>
        <v>GAGTCATAGG</v>
      </c>
      <c r="G28" t="str">
        <f ca="1">IF(AND('Library Prep'!$G$12="CD", LEN(F28)&gt;0), VLOOKUP(F28, Indices!$E$8:$F$795, 2, FALSE), E28)</f>
        <v>UDP0012</v>
      </c>
      <c r="H28" t="str">
        <f ca="1">IF(AND('Library Prep'!$G$12 = "CD", LEN('Library Prep'!$B23)&gt;0), 'Library Prep'!$D23&amp;"", IF(LEN($G28)&gt;0, VLOOKUP(G28&amp;"-5", Indices!$E:$F, 2,FALSE), ""))</f>
        <v>GTGTGGCGCT</v>
      </c>
      <c r="I28" t="str">
        <f>IF(AND('Library Prep'!$G$12 &lt;&gt; "CD", LEN('Library Prep'!$D23)&gt;0), 'Library Prep'!$D23, "")</f>
        <v>MiniSeq_Run01</v>
      </c>
    </row>
    <row r="29" spans="1:9" x14ac:dyDescent="0.3">
      <c r="A29" t="str">
        <f>IF(AND(LEN(TRIM('Library Prep'!$C$2)) &gt; 0, LEN(TRIM('Library Prep'!$B24))&gt;0), 'Library Prep'!$B24 &amp; "-" &amp; 'Library Prep'!$C$2, "")</f>
        <v>PTC0084878-MiniSeq_Run01</v>
      </c>
      <c r="C29" t="str">
        <f>IF(AND(LEN('Library Prep'!$G$12)&gt;0, LEN(TRIM('Library Prep'!$B24)) &gt; 0), IF('Library Prep'!$G$12="CD", 'Library Prep'!$H24, RIGHT('Library Prep'!$G24, 1)), "")</f>
        <v>A</v>
      </c>
      <c r="D29" t="str">
        <f>IF(LEN($C29)=0, "", IF('Library Prep'!$G$12 = "CD", VLOOKUP($C29, Indices!$G$8:$I$103, 2, FALSE), 'Library Prep'!$H24))</f>
        <v>E02</v>
      </c>
      <c r="E29" t="str">
        <f ca="1">IF(AND('Library Prep'!$G$12="CD", LEN(D29)&gt;0), VLOOKUP(D29, Indices!$E$8:$F$795, 2, FALSE), IF(LEN(D29)&gt;0, MID(VLOOKUP(D29, OFFSET(Indices!$G$8:$I$103, 0, MATCH("UD-" &amp; $C29, Indices!$G$6:$S$6,0)-1), 2,FALSE), 1, 7), ""))</f>
        <v>UDP0013</v>
      </c>
      <c r="F29" t="str">
        <f ca="1">IF(AND('Library Prep'!$G$12="CD", LEN($C29)&gt;0), VLOOKUP($C29, Indices!$G$8:$I$103, 3, FALSE), IF(AND(LEN($C29)&gt;0, LEN($E29)&gt;0), VLOOKUP($E29&amp;"-7", Indices!$E:$F, 2,FALSE), ""))</f>
        <v>CTTGCCATTA</v>
      </c>
      <c r="G29" t="str">
        <f ca="1">IF(AND('Library Prep'!$G$12="CD", LEN(F29)&gt;0), VLOOKUP(F29, Indices!$E$8:$F$795, 2, FALSE), E29)</f>
        <v>UDP0013</v>
      </c>
      <c r="H29" t="str">
        <f ca="1">IF(AND('Library Prep'!$G$12 = "CD", LEN('Library Prep'!$B24)&gt;0), 'Library Prep'!$D24&amp;"", IF(LEN($G29)&gt;0, VLOOKUP(G29&amp;"-5", Indices!$E:$F, 2,FALSE), ""))</f>
        <v>ATCACGAAGG</v>
      </c>
      <c r="I29" t="str">
        <f>IF(AND('Library Prep'!$G$12 &lt;&gt; "CD", LEN('Library Prep'!$D24)&gt;0), 'Library Prep'!$D24, "")</f>
        <v>MiniSeq_Run01</v>
      </c>
    </row>
    <row r="30" spans="1:9" x14ac:dyDescent="0.3">
      <c r="A30" t="str">
        <f>IF(AND(LEN(TRIM('Library Prep'!$C$2)) &gt; 0, LEN(TRIM('Library Prep'!$B25))&gt;0), 'Library Prep'!$B25 &amp; "-" &amp; 'Library Prep'!$C$2, "")</f>
        <v>PXA0173924-MiniSeq_Run01</v>
      </c>
      <c r="C30" t="str">
        <f>IF(AND(LEN('Library Prep'!$G$12)&gt;0, LEN(TRIM('Library Prep'!$B25)) &gt; 0), IF('Library Prep'!$G$12="CD", 'Library Prep'!$H25, RIGHT('Library Prep'!$G25, 1)), "")</f>
        <v>A</v>
      </c>
      <c r="D30" t="str">
        <f>IF(LEN($C30)=0, "", IF('Library Prep'!$G$12 = "CD", VLOOKUP($C30, Indices!$G$8:$I$103, 2, FALSE), 'Library Prep'!$H25))</f>
        <v>F02</v>
      </c>
      <c r="E30" t="str">
        <f ca="1">IF(AND('Library Prep'!$G$12="CD", LEN(D30)&gt;0), VLOOKUP(D30, Indices!$E$8:$F$795, 2, FALSE), IF(LEN(D30)&gt;0, MID(VLOOKUP(D30, OFFSET(Indices!$G$8:$I$103, 0, MATCH("UD-" &amp; $C30, Indices!$G$6:$S$6,0)-1), 2,FALSE), 1, 7), ""))</f>
        <v>UDP0014</v>
      </c>
      <c r="F30" t="str">
        <f ca="1">IF(AND('Library Prep'!$G$12="CD", LEN($C30)&gt;0), VLOOKUP($C30, Indices!$G$8:$I$103, 3, FALSE), IF(AND(LEN($C30)&gt;0, LEN($E30)&gt;0), VLOOKUP($E30&amp;"-7", Indices!$E:$F, 2,FALSE), ""))</f>
        <v>GAAGCGGCAC</v>
      </c>
      <c r="G30" t="str">
        <f ca="1">IF(AND('Library Prep'!$G$12="CD", LEN(F30)&gt;0), VLOOKUP(F30, Indices!$E$8:$F$795, 2, FALSE), E30)</f>
        <v>UDP0014</v>
      </c>
      <c r="H30" t="str">
        <f ca="1">IF(AND('Library Prep'!$G$12 = "CD", LEN('Library Prep'!$B25)&gt;0), 'Library Prep'!$D25&amp;"", IF(LEN($G30)&gt;0, VLOOKUP(G30&amp;"-5", Indices!$E:$F, 2,FALSE), ""))</f>
        <v>CGGCTCTACT</v>
      </c>
      <c r="I30" t="str">
        <f>IF(AND('Library Prep'!$G$12 &lt;&gt; "CD", LEN('Library Prep'!$D25)&gt;0), 'Library Prep'!$D25, "")</f>
        <v>MiniSeq_Run01</v>
      </c>
    </row>
    <row r="31" spans="1:9" x14ac:dyDescent="0.3">
      <c r="A31" t="str">
        <f>IF(AND(LEN(TRIM('Library Prep'!$C$2)) &gt; 0, LEN(TRIM('Library Prep'!$B26))&gt;0), 'Library Prep'!$B26 &amp; "-" &amp; 'Library Prep'!$C$2, "")</f>
        <v>PMB0598645-MiniSeq_Run01</v>
      </c>
      <c r="C31" t="str">
        <f>IF(AND(LEN('Library Prep'!$G$12)&gt;0, LEN(TRIM('Library Prep'!$B26)) &gt; 0), IF('Library Prep'!$G$12="CD", 'Library Prep'!$H26, RIGHT('Library Prep'!$G26, 1)), "")</f>
        <v>A</v>
      </c>
      <c r="D31" t="str">
        <f>IF(LEN($C31)=0, "", IF('Library Prep'!$G$12 = "CD", VLOOKUP($C31, Indices!$G$8:$I$103, 2, FALSE), 'Library Prep'!$H26))</f>
        <v>G02</v>
      </c>
      <c r="E31" t="str">
        <f ca="1">IF(AND('Library Prep'!$G$12="CD", LEN(D31)&gt;0), VLOOKUP(D31, Indices!$E$8:$F$795, 2, FALSE), IF(LEN(D31)&gt;0, MID(VLOOKUP(D31, OFFSET(Indices!$G$8:$I$103, 0, MATCH("UD-" &amp; $C31, Indices!$G$6:$S$6,0)-1), 2,FALSE), 1, 7), ""))</f>
        <v>UDP0015</v>
      </c>
      <c r="F31" t="str">
        <f ca="1">IF(AND('Library Prep'!$G$12="CD", LEN($C31)&gt;0), VLOOKUP($C31, Indices!$G$8:$I$103, 3, FALSE), IF(AND(LEN($C31)&gt;0, LEN($E31)&gt;0), VLOOKUP($E31&amp;"-7", Indices!$E:$F, 2,FALSE), ""))</f>
        <v>TCCATTGCCG</v>
      </c>
      <c r="G31" t="str">
        <f ca="1">IF(AND('Library Prep'!$G$12="CD", LEN(F31)&gt;0), VLOOKUP(F31, Indices!$E$8:$F$795, 2, FALSE), E31)</f>
        <v>UDP0015</v>
      </c>
      <c r="H31" t="str">
        <f ca="1">IF(AND('Library Prep'!$G$12 = "CD", LEN('Library Prep'!$B26)&gt;0), 'Library Prep'!$D26&amp;"", IF(LEN($G31)&gt;0, VLOOKUP(G31&amp;"-5", Indices!$E:$F, 2,FALSE), ""))</f>
        <v>GAATGCACGA</v>
      </c>
      <c r="I31" t="str">
        <f>IF(AND('Library Prep'!$G$12 &lt;&gt; "CD", LEN('Library Prep'!$D26)&gt;0), 'Library Prep'!$D26, "")</f>
        <v>MiniSeq_Run01</v>
      </c>
    </row>
    <row r="32" spans="1:9" x14ac:dyDescent="0.3">
      <c r="A32" t="str">
        <f>IF(AND(LEN(TRIM('Library Prep'!$C$2)) &gt; 0, LEN(TRIM('Library Prep'!$B27))&gt;0), 'Library Prep'!$B27 &amp; "-" &amp; 'Library Prep'!$C$2, "")</f>
        <v>PXA0173976-MiniSeq_Run01</v>
      </c>
      <c r="C32" t="str">
        <f>IF(AND(LEN('Library Prep'!$G$12)&gt;0, LEN(TRIM('Library Prep'!$B27)) &gt; 0), IF('Library Prep'!$G$12="CD", 'Library Prep'!$H27, RIGHT('Library Prep'!$G27, 1)), "")</f>
        <v>A</v>
      </c>
      <c r="D32" t="str">
        <f>IF(LEN($C32)=0, "", IF('Library Prep'!$G$12 = "CD", VLOOKUP($C32, Indices!$G$8:$I$103, 2, FALSE), 'Library Prep'!$H27))</f>
        <v>H02</v>
      </c>
      <c r="E32" t="str">
        <f ca="1">IF(AND('Library Prep'!$G$12="CD", LEN(D32)&gt;0), VLOOKUP(D32, Indices!$E$8:$F$795, 2, FALSE), IF(LEN(D32)&gt;0, MID(VLOOKUP(D32, OFFSET(Indices!$G$8:$I$103, 0, MATCH("UD-" &amp; $C32, Indices!$G$6:$S$6,0)-1), 2,FALSE), 1, 7), ""))</f>
        <v>UDP0016</v>
      </c>
      <c r="F32" t="str">
        <f ca="1">IF(AND('Library Prep'!$G$12="CD", LEN($C32)&gt;0), VLOOKUP($C32, Indices!$G$8:$I$103, 3, FALSE), IF(AND(LEN($C32)&gt;0, LEN($E32)&gt;0), VLOOKUP($E32&amp;"-7", Indices!$E:$F, 2,FALSE), ""))</f>
        <v>CGGTTACGGC</v>
      </c>
      <c r="G32" t="str">
        <f ca="1">IF(AND('Library Prep'!$G$12="CD", LEN(F32)&gt;0), VLOOKUP(F32, Indices!$E$8:$F$795, 2, FALSE), E32)</f>
        <v>UDP0016</v>
      </c>
      <c r="H32" t="str">
        <f ca="1">IF(AND('Library Prep'!$G$12 = "CD", LEN('Library Prep'!$B27)&gt;0), 'Library Prep'!$D27&amp;"", IF(LEN($G32)&gt;0, VLOOKUP(G32&amp;"-5", Indices!$E:$F, 2,FALSE), ""))</f>
        <v>AAGACTATAG</v>
      </c>
      <c r="I32" t="str">
        <f>IF(AND('Library Prep'!$G$12 &lt;&gt; "CD", LEN('Library Prep'!$D27)&gt;0), 'Library Prep'!$D27, "")</f>
        <v>MiniSeq_Run01</v>
      </c>
    </row>
    <row r="33" spans="1:9" x14ac:dyDescent="0.3">
      <c r="A33" t="str">
        <f>IF(AND(LEN(TRIM('Library Prep'!$C$2)) &gt; 0, LEN(TRIM('Library Prep'!$B28))&gt;0), 'Library Prep'!$B28 &amp; "-" &amp; 'Library Prep'!$C$2, "")</f>
        <v>PMB0598668-MiniSeq_Run01</v>
      </c>
      <c r="C33" t="str">
        <f>IF(AND(LEN('Library Prep'!$G$12)&gt;0, LEN(TRIM('Library Prep'!$B28)) &gt; 0), IF('Library Prep'!$G$12="CD", 'Library Prep'!$H28, RIGHT('Library Prep'!$G28, 1)), "")</f>
        <v>A</v>
      </c>
      <c r="D33" t="str">
        <f>IF(LEN($C33)=0, "", IF('Library Prep'!$G$12 = "CD", VLOOKUP($C33, Indices!$G$8:$I$103, 2, FALSE), 'Library Prep'!$H28))</f>
        <v>A03</v>
      </c>
      <c r="E33" t="str">
        <f ca="1">IF(AND('Library Prep'!$G$12="CD", LEN(D33)&gt;0), VLOOKUP(D33, Indices!$E$8:$F$795, 2, FALSE), IF(LEN(D33)&gt;0, MID(VLOOKUP(D33, OFFSET(Indices!$G$8:$I$103, 0, MATCH("UD-" &amp; $C33, Indices!$G$6:$S$6,0)-1), 2,FALSE), 1, 7), ""))</f>
        <v>UDP0017</v>
      </c>
      <c r="F33" t="str">
        <f ca="1">IF(AND('Library Prep'!$G$12="CD", LEN($C33)&gt;0), VLOOKUP($C33, Indices!$G$8:$I$103, 3, FALSE), IF(AND(LEN($C33)&gt;0, LEN($E33)&gt;0), VLOOKUP($E33&amp;"-7", Indices!$E:$F, 2,FALSE), ""))</f>
        <v>GAGAATGGTT</v>
      </c>
      <c r="G33" t="str">
        <f ca="1">IF(AND('Library Prep'!$G$12="CD", LEN(F33)&gt;0), VLOOKUP(F33, Indices!$E$8:$F$795, 2, FALSE), E33)</f>
        <v>UDP0017</v>
      </c>
      <c r="H33" t="str">
        <f ca="1">IF(AND('Library Prep'!$G$12 = "CD", LEN('Library Prep'!$B28)&gt;0), 'Library Prep'!$D28&amp;"", IF(LEN($G33)&gt;0, VLOOKUP(G33&amp;"-5", Indices!$E:$F, 2,FALSE), ""))</f>
        <v>TCGGCAGCAA</v>
      </c>
      <c r="I33" t="str">
        <f>IF(AND('Library Prep'!$G$12 &lt;&gt; "CD", LEN('Library Prep'!$D28)&gt;0), 'Library Prep'!$D28, "")</f>
        <v>MiniSeq_Run01</v>
      </c>
    </row>
    <row r="34" spans="1:9" x14ac:dyDescent="0.3">
      <c r="A34" t="str">
        <f>IF(AND(LEN(TRIM('Library Prep'!$C$2)) &gt; 0, LEN(TRIM('Library Prep'!$B29))&gt;0), 'Library Prep'!$B29 &amp; "-" &amp; 'Library Prep'!$C$2, "")</f>
        <v>PMB0598873-1-MiniSeq_Run01</v>
      </c>
      <c r="C34" t="str">
        <f>IF(AND(LEN('Library Prep'!$G$12)&gt;0, LEN(TRIM('Library Prep'!$B29)) &gt; 0), IF('Library Prep'!$G$12="CD", 'Library Prep'!$H29, RIGHT('Library Prep'!$G29, 1)), "")</f>
        <v>A</v>
      </c>
      <c r="D34" t="str">
        <f>IF(LEN($C34)=0, "", IF('Library Prep'!$G$12 = "CD", VLOOKUP($C34, Indices!$G$8:$I$103, 2, FALSE), 'Library Prep'!$H29))</f>
        <v>B03</v>
      </c>
      <c r="E34" t="str">
        <f ca="1">IF(AND('Library Prep'!$G$12="CD", LEN(D34)&gt;0), VLOOKUP(D34, Indices!$E$8:$F$795, 2, FALSE), IF(LEN(D34)&gt;0, MID(VLOOKUP(D34, OFFSET(Indices!$G$8:$I$103, 0, MATCH("UD-" &amp; $C34, Indices!$G$6:$S$6,0)-1), 2,FALSE), 1, 7), ""))</f>
        <v>UDP0018</v>
      </c>
      <c r="F34" t="str">
        <f ca="1">IF(AND('Library Prep'!$G$12="CD", LEN($C34)&gt;0), VLOOKUP($C34, Indices!$G$8:$I$103, 3, FALSE), IF(AND(LEN($C34)&gt;0, LEN($E34)&gt;0), VLOOKUP($E34&amp;"-7", Indices!$E:$F, 2,FALSE), ""))</f>
        <v>AGAGGCAACC</v>
      </c>
      <c r="G34" t="str">
        <f ca="1">IF(AND('Library Prep'!$G$12="CD", LEN(F34)&gt;0), VLOOKUP(F34, Indices!$E$8:$F$795, 2, FALSE), E34)</f>
        <v>UDP0018</v>
      </c>
      <c r="H34" t="str">
        <f ca="1">IF(AND('Library Prep'!$G$12 = "CD", LEN('Library Prep'!$B29)&gt;0), 'Library Prep'!$D29&amp;"", IF(LEN($G34)&gt;0, VLOOKUP(G34&amp;"-5", Indices!$E:$F, 2,FALSE), ""))</f>
        <v>CTAATGATGG</v>
      </c>
      <c r="I34" t="str">
        <f>IF(AND('Library Prep'!$G$12 &lt;&gt; "CD", LEN('Library Prep'!$D29)&gt;0), 'Library Prep'!$D29, "")</f>
        <v>MiniSeq_Run01</v>
      </c>
    </row>
    <row r="35" spans="1:9" x14ac:dyDescent="0.3">
      <c r="A35" t="str">
        <f>IF(AND(LEN(TRIM('Library Prep'!$C$2)) &gt; 0, LEN(TRIM('Library Prep'!$B30))&gt;0), 'Library Prep'!$B30 &amp; "-" &amp; 'Library Prep'!$C$2, "")</f>
        <v>104-MiniSeq_Run01</v>
      </c>
      <c r="C35" t="str">
        <f>IF(AND(LEN('Library Prep'!$G$12)&gt;0, LEN(TRIM('Library Prep'!$B30)) &gt; 0), IF('Library Prep'!$G$12="CD", 'Library Prep'!$H30, RIGHT('Library Prep'!$G30, 1)), "")</f>
        <v>A</v>
      </c>
      <c r="D35" t="str">
        <f>IF(LEN($C35)=0, "", IF('Library Prep'!$G$12 = "CD", VLOOKUP($C35, Indices!$G$8:$I$103, 2, FALSE), 'Library Prep'!$H30))</f>
        <v>C03</v>
      </c>
      <c r="E35" t="str">
        <f ca="1">IF(AND('Library Prep'!$G$12="CD", LEN(D35)&gt;0), VLOOKUP(D35, Indices!$E$8:$F$795, 2, FALSE), IF(LEN(D35)&gt;0, MID(VLOOKUP(D35, OFFSET(Indices!$G$8:$I$103, 0, MATCH("UD-" &amp; $C35, Indices!$G$6:$S$6,0)-1), 2,FALSE), 1, 7), ""))</f>
        <v>UDP0019</v>
      </c>
      <c r="F35" t="str">
        <f ca="1">IF(AND('Library Prep'!$G$12="CD", LEN($C35)&gt;0), VLOOKUP($C35, Indices!$G$8:$I$103, 3, FALSE), IF(AND(LEN($C35)&gt;0, LEN($E35)&gt;0), VLOOKUP($E35&amp;"-7", Indices!$E:$F, 2,FALSE), ""))</f>
        <v>CCATCATTAG</v>
      </c>
      <c r="G35" t="str">
        <f ca="1">IF(AND('Library Prep'!$G$12="CD", LEN(F35)&gt;0), VLOOKUP(F35, Indices!$E$8:$F$795, 2, FALSE), E35)</f>
        <v>UDP0019</v>
      </c>
      <c r="H35" t="str">
        <f ca="1">IF(AND('Library Prep'!$G$12 = "CD", LEN('Library Prep'!$B30)&gt;0), 'Library Prep'!$D30&amp;"", IF(LEN($G35)&gt;0, VLOOKUP(G35&amp;"-5", Indices!$E:$F, 2,FALSE), ""))</f>
        <v>GGTTGCCTCT</v>
      </c>
      <c r="I35" t="str">
        <f>IF(AND('Library Prep'!$G$12 &lt;&gt; "CD", LEN('Library Prep'!$D30)&gt;0), 'Library Prep'!$D30, "")</f>
        <v>MiniSeq_Run01</v>
      </c>
    </row>
    <row r="36" spans="1:9" x14ac:dyDescent="0.3">
      <c r="A36" t="str">
        <f>IF(AND(LEN(TRIM('Library Prep'!$C$2)) &gt; 0, LEN(TRIM('Library Prep'!$B31))&gt;0), 'Library Prep'!$B31 &amp; "-" &amp; 'Library Prep'!$C$2, "")</f>
        <v>117-MiniSeq_Run01</v>
      </c>
      <c r="C36" t="str">
        <f>IF(AND(LEN('Library Prep'!$G$12)&gt;0, LEN(TRIM('Library Prep'!$B31)) &gt; 0), IF('Library Prep'!$G$12="CD", 'Library Prep'!$H31, RIGHT('Library Prep'!$G31, 1)), "")</f>
        <v>A</v>
      </c>
      <c r="D36" t="str">
        <f>IF(LEN($C36)=0, "", IF('Library Prep'!$G$12 = "CD", VLOOKUP($C36, Indices!$G$8:$I$103, 2, FALSE), 'Library Prep'!$H31))</f>
        <v>D03</v>
      </c>
      <c r="E36" t="str">
        <f ca="1">IF(AND('Library Prep'!$G$12="CD", LEN(D36)&gt;0), VLOOKUP(D36, Indices!$E$8:$F$795, 2, FALSE), IF(LEN(D36)&gt;0, MID(VLOOKUP(D36, OFFSET(Indices!$G$8:$I$103, 0, MATCH("UD-" &amp; $C36, Indices!$G$6:$S$6,0)-1), 2,FALSE), 1, 7), ""))</f>
        <v>UDP0020</v>
      </c>
      <c r="F36" t="str">
        <f ca="1">IF(AND('Library Prep'!$G$12="CD", LEN($C36)&gt;0), VLOOKUP($C36, Indices!$G$8:$I$103, 3, FALSE), IF(AND(LEN($C36)&gt;0, LEN($E36)&gt;0), VLOOKUP($E36&amp;"-7", Indices!$E:$F, 2,FALSE), ""))</f>
        <v>GATAGGCCGA</v>
      </c>
      <c r="G36" t="str">
        <f ca="1">IF(AND('Library Prep'!$G$12="CD", LEN(F36)&gt;0), VLOOKUP(F36, Indices!$E$8:$F$795, 2, FALSE), E36)</f>
        <v>UDP0020</v>
      </c>
      <c r="H36" t="str">
        <f ca="1">IF(AND('Library Prep'!$G$12 = "CD", LEN('Library Prep'!$B31)&gt;0), 'Library Prep'!$D31&amp;"", IF(LEN($G36)&gt;0, VLOOKUP(G36&amp;"-5", Indices!$E:$F, 2,FALSE), ""))</f>
        <v>CGCACATGGC</v>
      </c>
      <c r="I36" t="str">
        <f>IF(AND('Library Prep'!$G$12 &lt;&gt; "CD", LEN('Library Prep'!$D31)&gt;0), 'Library Prep'!$D31, "")</f>
        <v>MiniSeq_Run01</v>
      </c>
    </row>
    <row r="37" spans="1:9" x14ac:dyDescent="0.3">
      <c r="A37" t="str">
        <f>IF(AND(LEN(TRIM('Library Prep'!$C$2)) &gt; 0, LEN(TRIM('Library Prep'!$B32))&gt;0), 'Library Prep'!$B32 &amp; "-" &amp; 'Library Prep'!$C$2, "")</f>
        <v>PMB0598845-MiniSeq_Run01</v>
      </c>
      <c r="C37" t="str">
        <f>IF(AND(LEN('Library Prep'!$G$12)&gt;0, LEN(TRIM('Library Prep'!$B32)) &gt; 0), IF('Library Prep'!$G$12="CD", 'Library Prep'!$H32, RIGHT('Library Prep'!$G32, 1)), "")</f>
        <v>A</v>
      </c>
      <c r="D37" t="str">
        <f>IF(LEN($C37)=0, "", IF('Library Prep'!$G$12 = "CD", VLOOKUP($C37, Indices!$G$8:$I$103, 2, FALSE), 'Library Prep'!$H32))</f>
        <v>E03</v>
      </c>
      <c r="E37" t="str">
        <f ca="1">IF(AND('Library Prep'!$G$12="CD", LEN(D37)&gt;0), VLOOKUP(D37, Indices!$E$8:$F$795, 2, FALSE), IF(LEN(D37)&gt;0, MID(VLOOKUP(D37, OFFSET(Indices!$G$8:$I$103, 0, MATCH("UD-" &amp; $C37, Indices!$G$6:$S$6,0)-1), 2,FALSE), 1, 7), ""))</f>
        <v>UDP0021</v>
      </c>
      <c r="F37" t="str">
        <f ca="1">IF(AND('Library Prep'!$G$12="CD", LEN($C37)&gt;0), VLOOKUP($C37, Indices!$G$8:$I$103, 3, FALSE), IF(AND(LEN($C37)&gt;0, LEN($E37)&gt;0), VLOOKUP($E37&amp;"-7", Indices!$E:$F, 2,FALSE), ""))</f>
        <v>ATGGTTGACT</v>
      </c>
      <c r="G37" t="str">
        <f ca="1">IF(AND('Library Prep'!$G$12="CD", LEN(F37)&gt;0), VLOOKUP(F37, Indices!$E$8:$F$795, 2, FALSE), E37)</f>
        <v>UDP0021</v>
      </c>
      <c r="H37" t="str">
        <f ca="1">IF(AND('Library Prep'!$G$12 = "CD", LEN('Library Prep'!$B32)&gt;0), 'Library Prep'!$D32&amp;"", IF(LEN($G37)&gt;0, VLOOKUP(G37&amp;"-5", Indices!$E:$F, 2,FALSE), ""))</f>
        <v>GGCCTGTCCT</v>
      </c>
      <c r="I37" t="str">
        <f>IF(AND('Library Prep'!$G$12 &lt;&gt; "CD", LEN('Library Prep'!$D32)&gt;0), 'Library Prep'!$D32, "")</f>
        <v>MiniSeq_Run01</v>
      </c>
    </row>
    <row r="38" spans="1:9" x14ac:dyDescent="0.3">
      <c r="A38" t="str">
        <f>IF(AND(LEN(TRIM('Library Prep'!$C$2)) &gt; 0, LEN(TRIM('Library Prep'!$B33))&gt;0), 'Library Prep'!$B33 &amp; "-" &amp; 'Library Prep'!$C$2, "")</f>
        <v>105-MiniSeq_Run01</v>
      </c>
      <c r="C38" t="str">
        <f>IF(AND(LEN('Library Prep'!$G$12)&gt;0, LEN(TRIM('Library Prep'!$B33)) &gt; 0), IF('Library Prep'!$G$12="CD", 'Library Prep'!$H33, RIGHT('Library Prep'!$G33, 1)), "")</f>
        <v>A</v>
      </c>
      <c r="D38" t="str">
        <f>IF(LEN($C38)=0, "", IF('Library Prep'!$G$12 = "CD", VLOOKUP($C38, Indices!$G$8:$I$103, 2, FALSE), 'Library Prep'!$H33))</f>
        <v>F03</v>
      </c>
      <c r="E38" t="str">
        <f ca="1">IF(AND('Library Prep'!$G$12="CD", LEN(D38)&gt;0), VLOOKUP(D38, Indices!$E$8:$F$795, 2, FALSE), IF(LEN(D38)&gt;0, MID(VLOOKUP(D38, OFFSET(Indices!$G$8:$I$103, 0, MATCH("UD-" &amp; $C38, Indices!$G$6:$S$6,0)-1), 2,FALSE), 1, 7), ""))</f>
        <v>UDP0022</v>
      </c>
      <c r="F38" t="str">
        <f ca="1">IF(AND('Library Prep'!$G$12="CD", LEN($C38)&gt;0), VLOOKUP($C38, Indices!$G$8:$I$103, 3, FALSE), IF(AND(LEN($C38)&gt;0, LEN($E38)&gt;0), VLOOKUP($E38&amp;"-7", Indices!$E:$F, 2,FALSE), ""))</f>
        <v>TATTGCGCTC</v>
      </c>
      <c r="G38" t="str">
        <f ca="1">IF(AND('Library Prep'!$G$12="CD", LEN(F38)&gt;0), VLOOKUP(F38, Indices!$E$8:$F$795, 2, FALSE), E38)</f>
        <v>UDP0022</v>
      </c>
      <c r="H38" t="str">
        <f ca="1">IF(AND('Library Prep'!$G$12 = "CD", LEN('Library Prep'!$B33)&gt;0), 'Library Prep'!$D33&amp;"", IF(LEN($G38)&gt;0, VLOOKUP(G38&amp;"-5", Indices!$E:$F, 2,FALSE), ""))</f>
        <v>CTGTGTTAGG</v>
      </c>
      <c r="I38" t="str">
        <f>IF(AND('Library Prep'!$G$12 &lt;&gt; "CD", LEN('Library Prep'!$D33)&gt;0), 'Library Prep'!$D33, "")</f>
        <v>MiniSeq_Run01</v>
      </c>
    </row>
    <row r="39" spans="1:9" x14ac:dyDescent="0.3">
      <c r="A39" t="str">
        <f>IF(AND(LEN(TRIM('Library Prep'!$C$2)) &gt; 0, LEN(TRIM('Library Prep'!$B34))&gt;0), 'Library Prep'!$B34 &amp; "-" &amp; 'Library Prep'!$C$2, "")</f>
        <v>PMB0599519-MiniSeq_Run01</v>
      </c>
      <c r="C39" t="str">
        <f>IF(AND(LEN('Library Prep'!$G$12)&gt;0, LEN(TRIM('Library Prep'!$B34)) &gt; 0), IF('Library Prep'!$G$12="CD", 'Library Prep'!$H34, RIGHT('Library Prep'!$G34, 1)), "")</f>
        <v>A</v>
      </c>
      <c r="D39" t="str">
        <f>IF(LEN($C39)=0, "", IF('Library Prep'!$G$12 = "CD", VLOOKUP($C39, Indices!$G$8:$I$103, 2, FALSE), 'Library Prep'!$H34))</f>
        <v>G03</v>
      </c>
      <c r="E39" t="str">
        <f ca="1">IF(AND('Library Prep'!$G$12="CD", LEN(D39)&gt;0), VLOOKUP(D39, Indices!$E$8:$F$795, 2, FALSE), IF(LEN(D39)&gt;0, MID(VLOOKUP(D39, OFFSET(Indices!$G$8:$I$103, 0, MATCH("UD-" &amp; $C39, Indices!$G$6:$S$6,0)-1), 2,FALSE), 1, 7), ""))</f>
        <v>UDP0023</v>
      </c>
      <c r="F39" t="str">
        <f ca="1">IF(AND('Library Prep'!$G$12="CD", LEN($C39)&gt;0), VLOOKUP($C39, Indices!$G$8:$I$103, 3, FALSE), IF(AND(LEN($C39)&gt;0, LEN($E39)&gt;0), VLOOKUP($E39&amp;"-7", Indices!$E:$F, 2,FALSE), ""))</f>
        <v>ACGCCTTGTT</v>
      </c>
      <c r="G39" t="str">
        <f ca="1">IF(AND('Library Prep'!$G$12="CD", LEN(F39)&gt;0), VLOOKUP(F39, Indices!$E$8:$F$795, 2, FALSE), E39)</f>
        <v>UDP0023</v>
      </c>
      <c r="H39" t="str">
        <f ca="1">IF(AND('Library Prep'!$G$12 = "CD", LEN('Library Prep'!$B34)&gt;0), 'Library Prep'!$D34&amp;"", IF(LEN($G39)&gt;0, VLOOKUP(G39&amp;"-5", Indices!$E:$F, 2,FALSE), ""))</f>
        <v>TAAGGAACGT</v>
      </c>
      <c r="I39" t="str">
        <f>IF(AND('Library Prep'!$G$12 &lt;&gt; "CD", LEN('Library Prep'!$D34)&gt;0), 'Library Prep'!$D34, "")</f>
        <v>MiniSeq_Run01</v>
      </c>
    </row>
    <row r="40" spans="1:9" x14ac:dyDescent="0.3">
      <c r="A40" t="str">
        <f>IF(AND(LEN(TRIM('Library Prep'!$C$2)) &gt; 0, LEN(TRIM('Library Prep'!$B35))&gt;0), 'Library Prep'!$B35 &amp; "-" &amp; 'Library Prep'!$C$2, "")</f>
        <v>9761-MiniSeq_Run01</v>
      </c>
      <c r="C40" t="str">
        <f>IF(AND(LEN('Library Prep'!$G$12)&gt;0, LEN(TRIM('Library Prep'!$B35)) &gt; 0), IF('Library Prep'!$G$12="CD", 'Library Prep'!$H35, RIGHT('Library Prep'!$G35, 1)), "")</f>
        <v>A</v>
      </c>
      <c r="D40" t="str">
        <f>IF(LEN($C40)=0, "", IF('Library Prep'!$G$12 = "CD", VLOOKUP($C40, Indices!$G$8:$I$103, 2, FALSE), 'Library Prep'!$H35))</f>
        <v>H03</v>
      </c>
      <c r="E40" t="str">
        <f ca="1">IF(AND('Library Prep'!$G$12="CD", LEN(D40)&gt;0), VLOOKUP(D40, Indices!$E$8:$F$795, 2, FALSE), IF(LEN(D40)&gt;0, MID(VLOOKUP(D40, OFFSET(Indices!$G$8:$I$103, 0, MATCH("UD-" &amp; $C40, Indices!$G$6:$S$6,0)-1), 2,FALSE), 1, 7), ""))</f>
        <v>UDP0024</v>
      </c>
      <c r="F40" t="str">
        <f ca="1">IF(AND('Library Prep'!$G$12="CD", LEN($C40)&gt;0), VLOOKUP($C40, Indices!$G$8:$I$103, 3, FALSE), IF(AND(LEN($C40)&gt;0, LEN($E40)&gt;0), VLOOKUP($E40&amp;"-7", Indices!$E:$F, 2,FALSE), ""))</f>
        <v>TTCTACATAC</v>
      </c>
      <c r="G40" t="str">
        <f ca="1">IF(AND('Library Prep'!$G$12="CD", LEN(F40)&gt;0), VLOOKUP(F40, Indices!$E$8:$F$795, 2, FALSE), E40)</f>
        <v>UDP0024</v>
      </c>
      <c r="H40" t="str">
        <f ca="1">IF(AND('Library Prep'!$G$12 = "CD", LEN('Library Prep'!$B35)&gt;0), 'Library Prep'!$D35&amp;"", IF(LEN($G40)&gt;0, VLOOKUP(G40&amp;"-5", Indices!$E:$F, 2,FALSE), ""))</f>
        <v>CTAACTGTAA</v>
      </c>
      <c r="I40" t="str">
        <f>IF(AND('Library Prep'!$G$12 &lt;&gt; "CD", LEN('Library Prep'!$D35)&gt;0), 'Library Prep'!$D35, "")</f>
        <v>MiniSeq_Run01</v>
      </c>
    </row>
    <row r="41" spans="1:9" x14ac:dyDescent="0.3">
      <c r="A41" t="str">
        <f>IF(AND(LEN(TRIM('Library Prep'!$C$2)) &gt; 0, LEN(TRIM('Library Prep'!$B36))&gt;0), 'Library Prep'!$B36 &amp; "-" &amp; 'Library Prep'!$C$2, "")</f>
        <v>PMB601175-MiniSeq_Run01</v>
      </c>
      <c r="C41" t="str">
        <f>IF(AND(LEN('Library Prep'!$G$12)&gt;0, LEN(TRIM('Library Prep'!$B36)) &gt; 0), IF('Library Prep'!$G$12="CD", 'Library Prep'!$H36, RIGHT('Library Prep'!$G36, 1)), "")</f>
        <v>A</v>
      </c>
      <c r="D41" t="str">
        <f>IF(LEN($C41)=0, "", IF('Library Prep'!$G$12 = "CD", VLOOKUP($C41, Indices!$G$8:$I$103, 2, FALSE), 'Library Prep'!$H36))</f>
        <v>A04</v>
      </c>
      <c r="E41" t="str">
        <f ca="1">IF(AND('Library Prep'!$G$12="CD", LEN(D41)&gt;0), VLOOKUP(D41, Indices!$E$8:$F$795, 2, FALSE), IF(LEN(D41)&gt;0, MID(VLOOKUP(D41, OFFSET(Indices!$G$8:$I$103, 0, MATCH("UD-" &amp; $C41, Indices!$G$6:$S$6,0)-1), 2,FALSE), 1, 7), ""))</f>
        <v>UDP0025</v>
      </c>
      <c r="F41" t="str">
        <f ca="1">IF(AND('Library Prep'!$G$12="CD", LEN($C41)&gt;0), VLOOKUP($C41, Indices!$G$8:$I$103, 3, FALSE), IF(AND(LEN($C41)&gt;0, LEN($E41)&gt;0), VLOOKUP($E41&amp;"-7", Indices!$E:$F, 2,FALSE), ""))</f>
        <v>AACCATAGAA</v>
      </c>
      <c r="G41" t="str">
        <f ca="1">IF(AND('Library Prep'!$G$12="CD", LEN(F41)&gt;0), VLOOKUP(F41, Indices!$E$8:$F$795, 2, FALSE), E41)</f>
        <v>UDP0025</v>
      </c>
      <c r="H41" t="str">
        <f ca="1">IF(AND('Library Prep'!$G$12 = "CD", LEN('Library Prep'!$B36)&gt;0), 'Library Prep'!$D36&amp;"", IF(LEN($G41)&gt;0, VLOOKUP(G41&amp;"-5", Indices!$E:$F, 2,FALSE), ""))</f>
        <v>GGCGAGATGG</v>
      </c>
      <c r="I41" t="str">
        <f>IF(AND('Library Prep'!$G$12 &lt;&gt; "CD", LEN('Library Prep'!$D36)&gt;0), 'Library Prep'!$D36, "")</f>
        <v>MiniSeq_Run01</v>
      </c>
    </row>
    <row r="42" spans="1:9" x14ac:dyDescent="0.3">
      <c r="A42" t="str">
        <f>IF(AND(LEN(TRIM('Library Prep'!$C$2)) &gt; 0, LEN(TRIM('Library Prep'!$B37))&gt;0), 'Library Prep'!$B37 &amp; "-" &amp; 'Library Prep'!$C$2, "")</f>
        <v>PMB0601178-MiniSeq_Run01</v>
      </c>
      <c r="C42" t="str">
        <f>IF(AND(LEN('Library Prep'!$G$12)&gt;0, LEN(TRIM('Library Prep'!$B37)) &gt; 0), IF('Library Prep'!$G$12="CD", 'Library Prep'!$H37, RIGHT('Library Prep'!$G37, 1)), "")</f>
        <v>A</v>
      </c>
      <c r="D42" t="str">
        <f>IF(LEN($C42)=0, "", IF('Library Prep'!$G$12 = "CD", VLOOKUP($C42, Indices!$G$8:$I$103, 2, FALSE), 'Library Prep'!$H37))</f>
        <v>B04</v>
      </c>
      <c r="E42" t="str">
        <f ca="1">IF(AND('Library Prep'!$G$12="CD", LEN(D42)&gt;0), VLOOKUP(D42, Indices!$E$8:$F$795, 2, FALSE), IF(LEN(D42)&gt;0, MID(VLOOKUP(D42, OFFSET(Indices!$G$8:$I$103, 0, MATCH("UD-" &amp; $C42, Indices!$G$6:$S$6,0)-1), 2,FALSE), 1, 7), ""))</f>
        <v>UDP0026</v>
      </c>
      <c r="F42" t="str">
        <f ca="1">IF(AND('Library Prep'!$G$12="CD", LEN($C42)&gt;0), VLOOKUP($C42, Indices!$G$8:$I$103, 3, FALSE), IF(AND(LEN($C42)&gt;0, LEN($E42)&gt;0), VLOOKUP($E42&amp;"-7", Indices!$E:$F, 2,FALSE), ""))</f>
        <v>GGTTGCGAGG</v>
      </c>
      <c r="G42" t="str">
        <f ca="1">IF(AND('Library Prep'!$G$12="CD", LEN(F42)&gt;0), VLOOKUP(F42, Indices!$E$8:$F$795, 2, FALSE), E42)</f>
        <v>UDP0026</v>
      </c>
      <c r="H42" t="str">
        <f ca="1">IF(AND('Library Prep'!$G$12 = "CD", LEN('Library Prep'!$B37)&gt;0), 'Library Prep'!$D37&amp;"", IF(LEN($G42)&gt;0, VLOOKUP(G42&amp;"-5", Indices!$E:$F, 2,FALSE), ""))</f>
        <v>AATAGAGCAA</v>
      </c>
      <c r="I42" t="str">
        <f>IF(AND('Library Prep'!$G$12 &lt;&gt; "CD", LEN('Library Prep'!$D37)&gt;0), 'Library Prep'!$D37, "")</f>
        <v>MiniSeq_Run01</v>
      </c>
    </row>
    <row r="43" spans="1:9" x14ac:dyDescent="0.3">
      <c r="A43" t="str">
        <f>IF(AND(LEN(TRIM('Library Prep'!$C$2)) &gt; 0, LEN(TRIM('Library Prep'!$B38))&gt;0), 'Library Prep'!$B38 &amp; "-" &amp; 'Library Prep'!$C$2, "")</f>
        <v>9760-MiniSeq_Run01</v>
      </c>
      <c r="C43" t="str">
        <f>IF(AND(LEN('Library Prep'!$G$12)&gt;0, LEN(TRIM('Library Prep'!$B38)) &gt; 0), IF('Library Prep'!$G$12="CD", 'Library Prep'!$H38, RIGHT('Library Prep'!$G38, 1)), "")</f>
        <v>A</v>
      </c>
      <c r="D43" t="str">
        <f>IF(LEN($C43)=0, "", IF('Library Prep'!$G$12 = "CD", VLOOKUP($C43, Indices!$G$8:$I$103, 2, FALSE), 'Library Prep'!$H38))</f>
        <v>C04</v>
      </c>
      <c r="E43" t="str">
        <f ca="1">IF(AND('Library Prep'!$G$12="CD", LEN(D43)&gt;0), VLOOKUP(D43, Indices!$E$8:$F$795, 2, FALSE), IF(LEN(D43)&gt;0, MID(VLOOKUP(D43, OFFSET(Indices!$G$8:$I$103, 0, MATCH("UD-" &amp; $C43, Indices!$G$6:$S$6,0)-1), 2,FALSE), 1, 7), ""))</f>
        <v>UDP0027</v>
      </c>
      <c r="F43" t="str">
        <f ca="1">IF(AND('Library Prep'!$G$12="CD", LEN($C43)&gt;0), VLOOKUP($C43, Indices!$G$8:$I$103, 3, FALSE), IF(AND(LEN($C43)&gt;0, LEN($E43)&gt;0), VLOOKUP($E43&amp;"-7", Indices!$E:$F, 2,FALSE), ""))</f>
        <v>TAAGCATCCA</v>
      </c>
      <c r="G43" t="str">
        <f ca="1">IF(AND('Library Prep'!$G$12="CD", LEN(F43)&gt;0), VLOOKUP(F43, Indices!$E$8:$F$795, 2, FALSE), E43)</f>
        <v>UDP0027</v>
      </c>
      <c r="H43" t="str">
        <f ca="1">IF(AND('Library Prep'!$G$12 = "CD", LEN('Library Prep'!$B38)&gt;0), 'Library Prep'!$D38&amp;"", IF(LEN($G43)&gt;0, VLOOKUP(G43&amp;"-5", Indices!$E:$F, 2,FALSE), ""))</f>
        <v>TCAATCCATT</v>
      </c>
      <c r="I43" t="str">
        <f>IF(AND('Library Prep'!$G$12 &lt;&gt; "CD", LEN('Library Prep'!$D38)&gt;0), 'Library Prep'!$D38, "")</f>
        <v>MiniSeq_Run01</v>
      </c>
    </row>
    <row r="44" spans="1:9" x14ac:dyDescent="0.3">
      <c r="A44" t="str">
        <f>IF(AND(LEN(TRIM('Library Prep'!$C$2)) &gt; 0, LEN(TRIM('Library Prep'!$B39))&gt;0), 'Library Prep'!$B39 &amp; "-" &amp; 'Library Prep'!$C$2, "")</f>
        <v>PMB0600984-MiniSeq_Run01</v>
      </c>
      <c r="C44" t="str">
        <f>IF(AND(LEN('Library Prep'!$G$12)&gt;0, LEN(TRIM('Library Prep'!$B39)) &gt; 0), IF('Library Prep'!$G$12="CD", 'Library Prep'!$H39, RIGHT('Library Prep'!$G39, 1)), "")</f>
        <v>A</v>
      </c>
      <c r="D44" t="str">
        <f>IF(LEN($C44)=0, "", IF('Library Prep'!$G$12 = "CD", VLOOKUP($C44, Indices!$G$8:$I$103, 2, FALSE), 'Library Prep'!$H39))</f>
        <v>D04</v>
      </c>
      <c r="E44" t="str">
        <f ca="1">IF(AND('Library Prep'!$G$12="CD", LEN(D44)&gt;0), VLOOKUP(D44, Indices!$E$8:$F$795, 2, FALSE), IF(LEN(D44)&gt;0, MID(VLOOKUP(D44, OFFSET(Indices!$G$8:$I$103, 0, MATCH("UD-" &amp; $C44, Indices!$G$6:$S$6,0)-1), 2,FALSE), 1, 7), ""))</f>
        <v>UDP0028</v>
      </c>
      <c r="F44" t="str">
        <f ca="1">IF(AND('Library Prep'!$G$12="CD", LEN($C44)&gt;0), VLOOKUP($C44, Indices!$G$8:$I$103, 3, FALSE), IF(AND(LEN($C44)&gt;0, LEN($E44)&gt;0), VLOOKUP($E44&amp;"-7", Indices!$E:$F, 2,FALSE), ""))</f>
        <v>ACCACGACAT</v>
      </c>
      <c r="G44" t="str">
        <f ca="1">IF(AND('Library Prep'!$G$12="CD", LEN(F44)&gt;0), VLOOKUP(F44, Indices!$E$8:$F$795, 2, FALSE), E44)</f>
        <v>UDP0028</v>
      </c>
      <c r="H44" t="str">
        <f ca="1">IF(AND('Library Prep'!$G$12 = "CD", LEN('Library Prep'!$B39)&gt;0), 'Library Prep'!$D39&amp;"", IF(LEN($G44)&gt;0, VLOOKUP(G44&amp;"-5", Indices!$E:$F, 2,FALSE), ""))</f>
        <v>TCGTATGCGG</v>
      </c>
      <c r="I44" t="str">
        <f>IF(AND('Library Prep'!$G$12 &lt;&gt; "CD", LEN('Library Prep'!$D39)&gt;0), 'Library Prep'!$D39, "")</f>
        <v>MiniSeq_Run01</v>
      </c>
    </row>
    <row r="45" spans="1:9" x14ac:dyDescent="0.3">
      <c r="A45" t="str">
        <f>IF(AND(LEN(TRIM('Library Prep'!$C$2)) &gt; 0, LEN(TRIM('Library Prep'!$B40))&gt;0), 'Library Prep'!$B40 &amp; "-" &amp; 'Library Prep'!$C$2, "")</f>
        <v>PMB0597691-MiniSeq_Run01</v>
      </c>
      <c r="C45" t="str">
        <f>IF(AND(LEN('Library Prep'!$G$12)&gt;0, LEN(TRIM('Library Prep'!$B40)) &gt; 0), IF('Library Prep'!$G$12="CD", 'Library Prep'!$H40, RIGHT('Library Prep'!$G40, 1)), "")</f>
        <v>A</v>
      </c>
      <c r="D45" t="str">
        <f>IF(LEN($C45)=0, "", IF('Library Prep'!$G$12 = "CD", VLOOKUP($C45, Indices!$G$8:$I$103, 2, FALSE), 'Library Prep'!$H40))</f>
        <v>E04</v>
      </c>
      <c r="E45" t="str">
        <f ca="1">IF(AND('Library Prep'!$G$12="CD", LEN(D45)&gt;0), VLOOKUP(D45, Indices!$E$8:$F$795, 2, FALSE), IF(LEN(D45)&gt;0, MID(VLOOKUP(D45, OFFSET(Indices!$G$8:$I$103, 0, MATCH("UD-" &amp; $C45, Indices!$G$6:$S$6,0)-1), 2,FALSE), 1, 7), ""))</f>
        <v>UDP0029</v>
      </c>
      <c r="F45" t="str">
        <f ca="1">IF(AND('Library Prep'!$G$12="CD", LEN($C45)&gt;0), VLOOKUP($C45, Indices!$G$8:$I$103, 3, FALSE), IF(AND(LEN($C45)&gt;0, LEN($E45)&gt;0), VLOOKUP($E45&amp;"-7", Indices!$E:$F, 2,FALSE), ""))</f>
        <v>GCCGCACTCT</v>
      </c>
      <c r="G45" t="str">
        <f ca="1">IF(AND('Library Prep'!$G$12="CD", LEN(F45)&gt;0), VLOOKUP(F45, Indices!$E$8:$F$795, 2, FALSE), E45)</f>
        <v>UDP0029</v>
      </c>
      <c r="H45" t="str">
        <f ca="1">IF(AND('Library Prep'!$G$12 = "CD", LEN('Library Prep'!$B40)&gt;0), 'Library Prep'!$D40&amp;"", IF(LEN($G45)&gt;0, VLOOKUP(G45&amp;"-5", Indices!$E:$F, 2,FALSE), ""))</f>
        <v>TCCGACCTCG</v>
      </c>
      <c r="I45" t="str">
        <f>IF(AND('Library Prep'!$G$12 &lt;&gt; "CD", LEN('Library Prep'!$D40)&gt;0), 'Library Prep'!$D40, "")</f>
        <v>MiniSeq_Run01</v>
      </c>
    </row>
    <row r="46" spans="1:9" x14ac:dyDescent="0.3">
      <c r="A46" t="str">
        <f>IF(AND(LEN(TRIM('Library Prep'!$C$2)) &gt; 0, LEN(TRIM('Library Prep'!$B41))&gt;0), 'Library Prep'!$B41 &amp; "-" &amp; 'Library Prep'!$C$2, "")</f>
        <v>WasteWater1-MiniSeq_Run01</v>
      </c>
      <c r="C46" t="str">
        <f>IF(AND(LEN('Library Prep'!$G$12)&gt;0, LEN(TRIM('Library Prep'!$B41)) &gt; 0), IF('Library Prep'!$G$12="CD", 'Library Prep'!$H41, RIGHT('Library Prep'!$G41, 1)), "")</f>
        <v>A</v>
      </c>
      <c r="D46" t="str">
        <f>IF(LEN($C46)=0, "", IF('Library Prep'!$G$12 = "CD", VLOOKUP($C46, Indices!$G$8:$I$103, 2, FALSE), 'Library Prep'!$H41))</f>
        <v>F04</v>
      </c>
      <c r="E46" t="str">
        <f ca="1">IF(AND('Library Prep'!$G$12="CD", LEN(D46)&gt;0), VLOOKUP(D46, Indices!$E$8:$F$795, 2, FALSE), IF(LEN(D46)&gt;0, MID(VLOOKUP(D46, OFFSET(Indices!$G$8:$I$103, 0, MATCH("UD-" &amp; $C46, Indices!$G$6:$S$6,0)-1), 2,FALSE), 1, 7), ""))</f>
        <v>UDP0030</v>
      </c>
      <c r="F46" t="str">
        <f ca="1">IF(AND('Library Prep'!$G$12="CD", LEN($C46)&gt;0), VLOOKUP($C46, Indices!$G$8:$I$103, 3, FALSE), IF(AND(LEN($C46)&gt;0, LEN($E46)&gt;0), VLOOKUP($E46&amp;"-7", Indices!$E:$F, 2,FALSE), ""))</f>
        <v>CCACCAGGCA</v>
      </c>
      <c r="G46" t="str">
        <f ca="1">IF(AND('Library Prep'!$G$12="CD", LEN(F46)&gt;0), VLOOKUP(F46, Indices!$E$8:$F$795, 2, FALSE), E46)</f>
        <v>UDP0030</v>
      </c>
      <c r="H46" t="str">
        <f ca="1">IF(AND('Library Prep'!$G$12 = "CD", LEN('Library Prep'!$B41)&gt;0), 'Library Prep'!$D41&amp;"", IF(LEN($G46)&gt;0, VLOOKUP(G46&amp;"-5", Indices!$E:$F, 2,FALSE), ""))</f>
        <v>CTTATGGAAT</v>
      </c>
      <c r="I46" t="str">
        <f>IF(AND('Library Prep'!$G$12 &lt;&gt; "CD", LEN('Library Prep'!$D41)&gt;0), 'Library Prep'!$D41, "")</f>
        <v>MiniSeq_Run01</v>
      </c>
    </row>
    <row r="47" spans="1:9" x14ac:dyDescent="0.3">
      <c r="A47" t="str">
        <f>IF(AND(LEN(TRIM('Library Prep'!$C$2)) &gt; 0, LEN(TRIM('Library Prep'!$B42))&gt;0), 'Library Prep'!$B42 &amp; "-" &amp; 'Library Prep'!$C$2, "")</f>
        <v>WasteWater2-MiniSeq_Run01</v>
      </c>
      <c r="C47" t="str">
        <f>IF(AND(LEN('Library Prep'!$G$12)&gt;0, LEN(TRIM('Library Prep'!$B42)) &gt; 0), IF('Library Prep'!$G$12="CD", 'Library Prep'!$H42, RIGHT('Library Prep'!$G42, 1)), "")</f>
        <v>A</v>
      </c>
      <c r="D47" t="str">
        <f>IF(LEN($C47)=0, "", IF('Library Prep'!$G$12 = "CD", VLOOKUP($C47, Indices!$G$8:$I$103, 2, FALSE), 'Library Prep'!$H42))</f>
        <v>G04</v>
      </c>
      <c r="E47" t="str">
        <f ca="1">IF(AND('Library Prep'!$G$12="CD", LEN(D47)&gt;0), VLOOKUP(D47, Indices!$E$8:$F$795, 2, FALSE), IF(LEN(D47)&gt;0, MID(VLOOKUP(D47, OFFSET(Indices!$G$8:$I$103, 0, MATCH("UD-" &amp; $C47, Indices!$G$6:$S$6,0)-1), 2,FALSE), 1, 7), ""))</f>
        <v>UDP0031</v>
      </c>
      <c r="F47" t="str">
        <f ca="1">IF(AND('Library Prep'!$G$12="CD", LEN($C47)&gt;0), VLOOKUP($C47, Indices!$G$8:$I$103, 3, FALSE), IF(AND(LEN($C47)&gt;0, LEN($E47)&gt;0), VLOOKUP($E47&amp;"-7", Indices!$E:$F, 2,FALSE), ""))</f>
        <v>GTGACACGCA</v>
      </c>
      <c r="G47" t="str">
        <f ca="1">IF(AND('Library Prep'!$G$12="CD", LEN(F47)&gt;0), VLOOKUP(F47, Indices!$E$8:$F$795, 2, FALSE), E47)</f>
        <v>UDP0031</v>
      </c>
      <c r="H47" t="str">
        <f ca="1">IF(AND('Library Prep'!$G$12 = "CD", LEN('Library Prep'!$B42)&gt;0), 'Library Prep'!$D42&amp;"", IF(LEN($G47)&gt;0, VLOOKUP(G47&amp;"-5", Indices!$E:$F, 2,FALSE), ""))</f>
        <v>GCTTACGGAC</v>
      </c>
      <c r="I47" t="str">
        <f>IF(AND('Library Prep'!$G$12 &lt;&gt; "CD", LEN('Library Prep'!$D42)&gt;0), 'Library Prep'!$D42, "")</f>
        <v>MiniSeq_Run01</v>
      </c>
    </row>
    <row r="48" spans="1:9" x14ac:dyDescent="0.3">
      <c r="A48" t="str">
        <f>IF(AND(LEN(TRIM('Library Prep'!$C$2)) &gt; 0, LEN(TRIM('Library Prep'!$B43))&gt;0), 'Library Prep'!$B43 &amp; "-" &amp; 'Library Prep'!$C$2, "")</f>
        <v>WasteWater4-MiniSeq_Run01</v>
      </c>
      <c r="C48" t="str">
        <f>IF(AND(LEN('Library Prep'!$G$12)&gt;0, LEN(TRIM('Library Prep'!$B43)) &gt; 0), IF('Library Prep'!$G$12="CD", 'Library Prep'!$H43, RIGHT('Library Prep'!$G43, 1)), "")</f>
        <v>A</v>
      </c>
      <c r="D48" t="str">
        <f>IF(LEN($C48)=0, "", IF('Library Prep'!$G$12 = "CD", VLOOKUP($C48, Indices!$G$8:$I$103, 2, FALSE), 'Library Prep'!$H43))</f>
        <v>H04</v>
      </c>
      <c r="E48" t="str">
        <f ca="1">IF(AND('Library Prep'!$G$12="CD", LEN(D48)&gt;0), VLOOKUP(D48, Indices!$E$8:$F$795, 2, FALSE), IF(LEN(D48)&gt;0, MID(VLOOKUP(D48, OFFSET(Indices!$G$8:$I$103, 0, MATCH("UD-" &amp; $C48, Indices!$G$6:$S$6,0)-1), 2,FALSE), 1, 7), ""))</f>
        <v>UDP0032</v>
      </c>
      <c r="F48" t="str">
        <f ca="1">IF(AND('Library Prep'!$G$12="CD", LEN($C48)&gt;0), VLOOKUP($C48, Indices!$G$8:$I$103, 3, FALSE), IF(AND(LEN($C48)&gt;0, LEN($E48)&gt;0), VLOOKUP($E48&amp;"-7", Indices!$E:$F, 2,FALSE), ""))</f>
        <v>ACAGTGTATG</v>
      </c>
      <c r="G48" t="str">
        <f ca="1">IF(AND('Library Prep'!$G$12="CD", LEN(F48)&gt;0), VLOOKUP(F48, Indices!$E$8:$F$795, 2, FALSE), E48)</f>
        <v>UDP0032</v>
      </c>
      <c r="H48" t="str">
        <f ca="1">IF(AND('Library Prep'!$G$12 = "CD", LEN('Library Prep'!$B43)&gt;0), 'Library Prep'!$D43&amp;"", IF(LEN($G48)&gt;0, VLOOKUP(G48&amp;"-5", Indices!$E:$F, 2,FALSE), ""))</f>
        <v>GAACATACGG</v>
      </c>
      <c r="I48" t="str">
        <f>IF(AND('Library Prep'!$G$12 &lt;&gt; "CD", LEN('Library Prep'!$D43)&gt;0), 'Library Prep'!$D43, "")</f>
        <v>MiniSeq_Run01</v>
      </c>
    </row>
    <row r="49" spans="1:9" x14ac:dyDescent="0.3">
      <c r="A49" t="str">
        <f>IF(AND(LEN(TRIM('Library Prep'!$C$2)) &gt; 0, LEN(TRIM('Library Prep'!$B44))&gt;0), 'Library Prep'!$B44 &amp; "-" &amp; 'Library Prep'!$C$2, "")</f>
        <v/>
      </c>
      <c r="C49" t="str">
        <f>IF(AND(LEN('Library Prep'!$G$12)&gt;0, LEN(TRIM('Library Prep'!$B44)) &gt; 0), IF('Library Prep'!$G$12="CD", 'Library Prep'!$H44, RIGHT('Library Prep'!$G44, 1)), "")</f>
        <v/>
      </c>
      <c r="D49" t="str">
        <f>IF(LEN($C49)=0, "", IF('Library Prep'!$G$12 = "CD", VLOOKUP($C49, Indices!$G$8:$I$103, 2, FALSE), 'Library Prep'!$H44))</f>
        <v/>
      </c>
      <c r="E49" t="str">
        <f ca="1">IF(AND('Library Prep'!$G$12="CD", LEN(D49)&gt;0), VLOOKUP(D49, Indices!$E$8:$F$795, 2, FALSE), IF(LEN(D49)&gt;0, MID(VLOOKUP(D49, OFFSET(Indices!$G$8:$I$103, 0, MATCH("UD-" &amp; $C49, Indices!$G$6:$S$6,0)-1), 2,FALSE), 1, 7), ""))</f>
        <v/>
      </c>
      <c r="F49" t="str">
        <f ca="1">IF(AND('Library Prep'!$G$12="CD", LEN($C49)&gt;0), VLOOKUP($C49, Indices!$G$8:$I$103, 3, FALSE), IF(AND(LEN($C49)&gt;0, LEN($E49)&gt;0), VLOOKUP($E49&amp;"-7", Indices!$E:$F, 2,FALSE), ""))</f>
        <v/>
      </c>
      <c r="G49" t="str">
        <f ca="1">IF(AND('Library Prep'!$G$12="CD", LEN(F49)&gt;0), VLOOKUP(F49, Indices!$E$8:$F$795, 2, FALSE), E49)</f>
        <v/>
      </c>
      <c r="H49" t="str">
        <f ca="1">IF(AND('Library Prep'!$G$12 = "CD", LEN('Library Prep'!$B44)&gt;0), 'Library Prep'!$D44&amp;"", IF(LEN($G49)&gt;0, VLOOKUP(G49&amp;"-5", Indices!$E:$F, 2,FALSE), ""))</f>
        <v/>
      </c>
      <c r="I49" t="str">
        <f>IF(AND('Library Prep'!$G$12 &lt;&gt; "CD", LEN('Library Prep'!$D44)&gt;0), 'Library Prep'!$D44, "")</f>
        <v/>
      </c>
    </row>
    <row r="50" spans="1:9" x14ac:dyDescent="0.3">
      <c r="A50" t="str">
        <f>IF(AND(LEN(TRIM('Library Prep'!$C$2)) &gt; 0, LEN(TRIM('Library Prep'!$B45))&gt;0), 'Library Prep'!$B45 &amp; "-" &amp; 'Library Prep'!$C$2, "")</f>
        <v/>
      </c>
      <c r="C50" t="str">
        <f>IF(AND(LEN('Library Prep'!$G$12)&gt;0, LEN(TRIM('Library Prep'!$B45)) &gt; 0), IF('Library Prep'!$G$12="CD", 'Library Prep'!$H45, RIGHT('Library Prep'!$G45, 1)), "")</f>
        <v/>
      </c>
      <c r="D50" t="str">
        <f>IF(LEN($C50)=0, "", IF('Library Prep'!$G$12 = "CD", VLOOKUP($C50, Indices!$G$8:$I$103, 2, FALSE), 'Library Prep'!$H45))</f>
        <v/>
      </c>
      <c r="E50" t="str">
        <f ca="1">IF(AND('Library Prep'!$G$12="CD", LEN(D50)&gt;0), VLOOKUP(D50, Indices!$E$8:$F$795, 2, FALSE), IF(LEN(D50)&gt;0, MID(VLOOKUP(D50, OFFSET(Indices!$G$8:$I$103, 0, MATCH("UD-" &amp; $C50, Indices!$G$6:$S$6,0)-1), 2,FALSE), 1, 7), ""))</f>
        <v/>
      </c>
      <c r="F50" t="str">
        <f ca="1">IF(AND('Library Prep'!$G$12="CD", LEN($C50)&gt;0), VLOOKUP($C50, Indices!$G$8:$I$103, 3, FALSE), IF(AND(LEN($C50)&gt;0, LEN($E50)&gt;0), VLOOKUP($E50&amp;"-7", Indices!$E:$F, 2,FALSE), ""))</f>
        <v/>
      </c>
      <c r="G50" t="str">
        <f ca="1">IF(AND('Library Prep'!$G$12="CD", LEN(F50)&gt;0), VLOOKUP(F50, Indices!$E$8:$F$795, 2, FALSE), E50)</f>
        <v/>
      </c>
      <c r="H50" t="str">
        <f ca="1">IF(AND('Library Prep'!$G$12 = "CD", LEN('Library Prep'!$B45)&gt;0), 'Library Prep'!$D45&amp;"", IF(LEN($G50)&gt;0, VLOOKUP(G50&amp;"-5", Indices!$E:$F, 2,FALSE), ""))</f>
        <v/>
      </c>
      <c r="I50" t="str">
        <f>IF(AND('Library Prep'!$G$12 &lt;&gt; "CD", LEN('Library Prep'!$D45)&gt;0), 'Library Prep'!$D45, "")</f>
        <v/>
      </c>
    </row>
    <row r="51" spans="1:9" x14ac:dyDescent="0.3">
      <c r="A51" t="str">
        <f>IF(AND(LEN(TRIM('Library Prep'!$C$2)) &gt; 0, LEN(TRIM('Library Prep'!$B46))&gt;0), 'Library Prep'!$B46 &amp; "-" &amp; 'Library Prep'!$C$2, "")</f>
        <v/>
      </c>
      <c r="C51" t="str">
        <f>IF(AND(LEN('Library Prep'!$G$12)&gt;0, LEN(TRIM('Library Prep'!$B46)) &gt; 0), IF('Library Prep'!$G$12="CD", 'Library Prep'!$H46, RIGHT('Library Prep'!$G46, 1)), "")</f>
        <v/>
      </c>
      <c r="D51" t="str">
        <f>IF(LEN($C51)=0, "", IF('Library Prep'!$G$12 = "CD", VLOOKUP($C51, Indices!$G$8:$I$103, 2, FALSE), 'Library Prep'!$H46))</f>
        <v/>
      </c>
      <c r="E51" t="str">
        <f ca="1">IF(AND('Library Prep'!$G$12="CD", LEN(D51)&gt;0), VLOOKUP(D51, Indices!$E$8:$F$795, 2, FALSE), IF(LEN(D51)&gt;0, MID(VLOOKUP(D51, OFFSET(Indices!$G$8:$I$103, 0, MATCH("UD-" &amp; $C51, Indices!$G$6:$S$6,0)-1), 2,FALSE), 1, 7), ""))</f>
        <v/>
      </c>
      <c r="F51" t="str">
        <f ca="1">IF(AND('Library Prep'!$G$12="CD", LEN($C51)&gt;0), VLOOKUP($C51, Indices!$G$8:$I$103, 3, FALSE), IF(AND(LEN($C51)&gt;0, LEN($E51)&gt;0), VLOOKUP($E51&amp;"-7", Indices!$E:$F, 2,FALSE), ""))</f>
        <v/>
      </c>
      <c r="G51" t="str">
        <f ca="1">IF(AND('Library Prep'!$G$12="CD", LEN(F51)&gt;0), VLOOKUP(F51, Indices!$E$8:$F$795, 2, FALSE), E51)</f>
        <v/>
      </c>
      <c r="H51" t="str">
        <f ca="1">IF(AND('Library Prep'!$G$12 = "CD", LEN('Library Prep'!$B46)&gt;0), 'Library Prep'!$D46&amp;"", IF(LEN($G51)&gt;0, VLOOKUP(G51&amp;"-5", Indices!$E:$F, 2,FALSE), ""))</f>
        <v/>
      </c>
      <c r="I51" t="str">
        <f>IF(AND('Library Prep'!$G$12 &lt;&gt; "CD", LEN('Library Prep'!$D46)&gt;0), 'Library Prep'!$D46, "")</f>
        <v/>
      </c>
    </row>
    <row r="52" spans="1:9" x14ac:dyDescent="0.3">
      <c r="A52" t="str">
        <f>IF(AND(LEN(TRIM('Library Prep'!$C$2)) &gt; 0, LEN(TRIM('Library Prep'!$B47))&gt;0), 'Library Prep'!$B47 &amp; "-" &amp; 'Library Prep'!$C$2, "")</f>
        <v/>
      </c>
      <c r="C52" t="str">
        <f>IF(AND(LEN('Library Prep'!$G$12)&gt;0, LEN(TRIM('Library Prep'!$B47)) &gt; 0), IF('Library Prep'!$G$12="CD", 'Library Prep'!$H47, RIGHT('Library Prep'!$G47, 1)), "")</f>
        <v/>
      </c>
      <c r="D52" t="str">
        <f>IF(LEN($C52)=0, "", IF('Library Prep'!$G$12 = "CD", VLOOKUP($C52, Indices!$G$8:$I$103, 2, FALSE), 'Library Prep'!$H47))</f>
        <v/>
      </c>
      <c r="E52" t="str">
        <f ca="1">IF(AND('Library Prep'!$G$12="CD", LEN(D52)&gt;0), VLOOKUP(D52, Indices!$E$8:$F$795, 2, FALSE), IF(LEN(D52)&gt;0, MID(VLOOKUP(D52, OFFSET(Indices!$G$8:$I$103, 0, MATCH("UD-" &amp; $C52, Indices!$G$6:$S$6,0)-1), 2,FALSE), 1, 7), ""))</f>
        <v/>
      </c>
      <c r="F52" t="str">
        <f ca="1">IF(AND('Library Prep'!$G$12="CD", LEN($C52)&gt;0), VLOOKUP($C52, Indices!$G$8:$I$103, 3, FALSE), IF(AND(LEN($C52)&gt;0, LEN($E52)&gt;0), VLOOKUP($E52&amp;"-7", Indices!$E:$F, 2,FALSE), ""))</f>
        <v/>
      </c>
      <c r="G52" t="str">
        <f ca="1">IF(AND('Library Prep'!$G$12="CD", LEN(F52)&gt;0), VLOOKUP(F52, Indices!$E$8:$F$795, 2, FALSE), E52)</f>
        <v/>
      </c>
      <c r="H52" t="str">
        <f ca="1">IF(AND('Library Prep'!$G$12 = "CD", LEN('Library Prep'!$B47)&gt;0), 'Library Prep'!$D47&amp;"", IF(LEN($G52)&gt;0, VLOOKUP(G52&amp;"-5", Indices!$E:$F, 2,FALSE), ""))</f>
        <v/>
      </c>
      <c r="I52" t="str">
        <f>IF(AND('Library Prep'!$G$12 &lt;&gt; "CD", LEN('Library Prep'!$D47)&gt;0), 'Library Prep'!$D47, "")</f>
        <v/>
      </c>
    </row>
    <row r="53" spans="1:9" x14ac:dyDescent="0.3">
      <c r="A53" t="str">
        <f>IF(AND(LEN(TRIM('Library Prep'!$C$2)) &gt; 0, LEN(TRIM('Library Prep'!$B48))&gt;0), 'Library Prep'!$B48 &amp; "-" &amp; 'Library Prep'!$C$2, "")</f>
        <v/>
      </c>
      <c r="C53" t="str">
        <f>IF(AND(LEN('Library Prep'!$G$12)&gt;0, LEN(TRIM('Library Prep'!$B48)) &gt; 0), IF('Library Prep'!$G$12="CD", 'Library Prep'!$H48, RIGHT('Library Prep'!$G48, 1)), "")</f>
        <v/>
      </c>
      <c r="D53" t="str">
        <f>IF(LEN($C53)=0, "", IF('Library Prep'!$G$12 = "CD", VLOOKUP($C53, Indices!$G$8:$I$103, 2, FALSE), 'Library Prep'!$H48))</f>
        <v/>
      </c>
      <c r="E53" t="str">
        <f ca="1">IF(AND('Library Prep'!$G$12="CD", LEN(D53)&gt;0), VLOOKUP(D53, Indices!$E$8:$F$795, 2, FALSE), IF(LEN(D53)&gt;0, MID(VLOOKUP(D53, OFFSET(Indices!$G$8:$I$103, 0, MATCH("UD-" &amp; $C53, Indices!$G$6:$S$6,0)-1), 2,FALSE), 1, 7), ""))</f>
        <v/>
      </c>
      <c r="F53" t="str">
        <f ca="1">IF(AND('Library Prep'!$G$12="CD", LEN($C53)&gt;0), VLOOKUP($C53, Indices!$G$8:$I$103, 3, FALSE), IF(AND(LEN($C53)&gt;0, LEN($E53)&gt;0), VLOOKUP($E53&amp;"-7", Indices!$E:$F, 2,FALSE), ""))</f>
        <v/>
      </c>
      <c r="G53" t="str">
        <f ca="1">IF(AND('Library Prep'!$G$12="CD", LEN(F53)&gt;0), VLOOKUP(F53, Indices!$E$8:$F$795, 2, FALSE), E53)</f>
        <v/>
      </c>
      <c r="H53" t="str">
        <f ca="1">IF(AND('Library Prep'!$G$12 = "CD", LEN('Library Prep'!$B48)&gt;0), 'Library Prep'!$D48&amp;"", IF(LEN($G53)&gt;0, VLOOKUP(G53&amp;"-5", Indices!$E:$F, 2,FALSE), ""))</f>
        <v/>
      </c>
      <c r="I53" t="str">
        <f>IF(AND('Library Prep'!$G$12 &lt;&gt; "CD", LEN('Library Prep'!$D48)&gt;0), 'Library Prep'!$D48, "")</f>
        <v/>
      </c>
    </row>
    <row r="54" spans="1:9" x14ac:dyDescent="0.3">
      <c r="A54" t="str">
        <f>IF(AND(LEN(TRIM('Library Prep'!$C$2)) &gt; 0, LEN(TRIM('Library Prep'!$B49))&gt;0), 'Library Prep'!$B49 &amp; "-" &amp; 'Library Prep'!$C$2, "")</f>
        <v/>
      </c>
      <c r="C54" t="str">
        <f>IF(AND(LEN('Library Prep'!$G$12)&gt;0, LEN(TRIM('Library Prep'!$B49)) &gt; 0), IF('Library Prep'!$G$12="CD", 'Library Prep'!$H49, RIGHT('Library Prep'!$G49, 1)), "")</f>
        <v/>
      </c>
      <c r="D54" t="str">
        <f>IF(LEN($C54)=0, "", IF('Library Prep'!$G$12 = "CD", VLOOKUP($C54, Indices!$G$8:$I$103, 2, FALSE), 'Library Prep'!$H49))</f>
        <v/>
      </c>
      <c r="E54" t="str">
        <f ca="1">IF(AND('Library Prep'!$G$12="CD", LEN(D54)&gt;0), VLOOKUP(D54, Indices!$E$8:$F$795, 2, FALSE), IF(LEN(D54)&gt;0, MID(VLOOKUP(D54, OFFSET(Indices!$G$8:$I$103, 0, MATCH("UD-" &amp; $C54, Indices!$G$6:$S$6,0)-1), 2,FALSE), 1, 7), ""))</f>
        <v/>
      </c>
      <c r="F54" t="str">
        <f ca="1">IF(AND('Library Prep'!$G$12="CD", LEN($C54)&gt;0), VLOOKUP($C54, Indices!$G$8:$I$103, 3, FALSE), IF(AND(LEN($C54)&gt;0, LEN($E54)&gt;0), VLOOKUP($E54&amp;"-7", Indices!$E:$F, 2,FALSE), ""))</f>
        <v/>
      </c>
      <c r="G54" t="str">
        <f ca="1">IF(AND('Library Prep'!$G$12="CD", LEN(F54)&gt;0), VLOOKUP(F54, Indices!$E$8:$F$795, 2, FALSE), E54)</f>
        <v/>
      </c>
      <c r="H54" t="str">
        <f ca="1">IF(AND('Library Prep'!$G$12 = "CD", LEN('Library Prep'!$B49)&gt;0), 'Library Prep'!$D49&amp;"", IF(LEN($G54)&gt;0, VLOOKUP(G54&amp;"-5", Indices!$E:$F, 2,FALSE), ""))</f>
        <v/>
      </c>
      <c r="I54" t="str">
        <f>IF(AND('Library Prep'!$G$12 &lt;&gt; "CD", LEN('Library Prep'!$D49)&gt;0), 'Library Prep'!$D49, "")</f>
        <v/>
      </c>
    </row>
    <row r="55" spans="1:9" x14ac:dyDescent="0.3">
      <c r="A55" t="str">
        <f>IF(AND(LEN(TRIM('Library Prep'!$C$2)) &gt; 0, LEN(TRIM('Library Prep'!$B50))&gt;0), 'Library Prep'!$B50 &amp; "-" &amp; 'Library Prep'!$C$2, "")</f>
        <v/>
      </c>
      <c r="C55" t="str">
        <f>IF(AND(LEN('Library Prep'!$G$12)&gt;0, LEN(TRIM('Library Prep'!$B50)) &gt; 0), IF('Library Prep'!$G$12="CD", 'Library Prep'!$H50, RIGHT('Library Prep'!$G50, 1)), "")</f>
        <v/>
      </c>
      <c r="D55" t="str">
        <f>IF(LEN($C55)=0, "", IF('Library Prep'!$G$12 = "CD", VLOOKUP($C55, Indices!$G$8:$I$103, 2, FALSE), 'Library Prep'!$H50))</f>
        <v/>
      </c>
      <c r="E55" t="str">
        <f ca="1">IF(AND('Library Prep'!$G$12="CD", LEN(D55)&gt;0), VLOOKUP(D55, Indices!$E$8:$F$795, 2, FALSE), IF(LEN(D55)&gt;0, MID(VLOOKUP(D55, OFFSET(Indices!$G$8:$I$103, 0, MATCH("UD-" &amp; $C55, Indices!$G$6:$S$6,0)-1), 2,FALSE), 1, 7), ""))</f>
        <v/>
      </c>
      <c r="F55" t="str">
        <f ca="1">IF(AND('Library Prep'!$G$12="CD", LEN($C55)&gt;0), VLOOKUP($C55, Indices!$G$8:$I$103, 3, FALSE), IF(AND(LEN($C55)&gt;0, LEN($E55)&gt;0), VLOOKUP($E55&amp;"-7", Indices!$E:$F, 2,FALSE), ""))</f>
        <v/>
      </c>
      <c r="G55" t="str">
        <f ca="1">IF(AND('Library Prep'!$G$12="CD", LEN(F55)&gt;0), VLOOKUP(F55, Indices!$E$8:$F$795, 2, FALSE), E55)</f>
        <v/>
      </c>
      <c r="H55" t="str">
        <f ca="1">IF(AND('Library Prep'!$G$12 = "CD", LEN('Library Prep'!$B50)&gt;0), 'Library Prep'!$D50&amp;"", IF(LEN($G55)&gt;0, VLOOKUP(G55&amp;"-5", Indices!$E:$F, 2,FALSE), ""))</f>
        <v/>
      </c>
      <c r="I55" t="str">
        <f>IF(AND('Library Prep'!$G$12 &lt;&gt; "CD", LEN('Library Prep'!$D50)&gt;0), 'Library Prep'!$D50, "")</f>
        <v/>
      </c>
    </row>
    <row r="56" spans="1:9" x14ac:dyDescent="0.3">
      <c r="A56" t="str">
        <f>IF(AND(LEN(TRIM('Library Prep'!$C$2)) &gt; 0, LEN(TRIM('Library Prep'!$B51))&gt;0), 'Library Prep'!$B51 &amp; "-" &amp; 'Library Prep'!$C$2, "")</f>
        <v/>
      </c>
      <c r="C56" t="str">
        <f>IF(AND(LEN('Library Prep'!$G$12)&gt;0, LEN(TRIM('Library Prep'!$B51)) &gt; 0), IF('Library Prep'!$G$12="CD", 'Library Prep'!$H51, RIGHT('Library Prep'!$G51, 1)), "")</f>
        <v/>
      </c>
      <c r="D56" t="str">
        <f>IF(LEN($C56)=0, "", IF('Library Prep'!$G$12 = "CD", VLOOKUP($C56, Indices!$G$8:$I$103, 2, FALSE), 'Library Prep'!$H51))</f>
        <v/>
      </c>
      <c r="E56" t="str">
        <f ca="1">IF(AND('Library Prep'!$G$12="CD", LEN(D56)&gt;0), VLOOKUP(D56, Indices!$E$8:$F$795, 2, FALSE), IF(LEN(D56)&gt;0, MID(VLOOKUP(D56, OFFSET(Indices!$G$8:$I$103, 0, MATCH("UD-" &amp; $C56, Indices!$G$6:$S$6,0)-1), 2,FALSE), 1, 7), ""))</f>
        <v/>
      </c>
      <c r="F56" t="str">
        <f ca="1">IF(AND('Library Prep'!$G$12="CD", LEN($C56)&gt;0), VLOOKUP($C56, Indices!$G$8:$I$103, 3, FALSE), IF(AND(LEN($C56)&gt;0, LEN($E56)&gt;0), VLOOKUP($E56&amp;"-7", Indices!$E:$F, 2,FALSE), ""))</f>
        <v/>
      </c>
      <c r="G56" t="str">
        <f ca="1">IF(AND('Library Prep'!$G$12="CD", LEN(F56)&gt;0), VLOOKUP(F56, Indices!$E$8:$F$795, 2, FALSE), E56)</f>
        <v/>
      </c>
      <c r="H56" t="str">
        <f ca="1">IF(AND('Library Prep'!$G$12 = "CD", LEN('Library Prep'!$B51)&gt;0), 'Library Prep'!$D51&amp;"", IF(LEN($G56)&gt;0, VLOOKUP(G56&amp;"-5", Indices!$E:$F, 2,FALSE), ""))</f>
        <v/>
      </c>
      <c r="I56" t="str">
        <f>IF(AND('Library Prep'!$G$12 &lt;&gt; "CD", LEN('Library Prep'!$D51)&gt;0), 'Library Prep'!$D51, "")</f>
        <v/>
      </c>
    </row>
    <row r="57" spans="1:9" x14ac:dyDescent="0.3">
      <c r="A57" t="str">
        <f>IF(AND(LEN(TRIM('Library Prep'!$C$2)) &gt; 0, LEN(TRIM('Library Prep'!$B52))&gt;0), 'Library Prep'!$B52 &amp; "-" &amp; 'Library Prep'!$C$2, "")</f>
        <v/>
      </c>
      <c r="C57" t="str">
        <f>IF(AND(LEN('Library Prep'!$G$12)&gt;0, LEN(TRIM('Library Prep'!$B52)) &gt; 0), IF('Library Prep'!$G$12="CD", 'Library Prep'!$H52, RIGHT('Library Prep'!$G52, 1)), "")</f>
        <v/>
      </c>
      <c r="D57" t="str">
        <f>IF(LEN($C57)=0, "", IF('Library Prep'!$G$12 = "CD", VLOOKUP($C57, Indices!$G$8:$I$103, 2, FALSE), 'Library Prep'!$H52))</f>
        <v/>
      </c>
      <c r="E57" t="str">
        <f ca="1">IF(AND('Library Prep'!$G$12="CD", LEN(D57)&gt;0), VLOOKUP(D57, Indices!$E$8:$F$795, 2, FALSE), IF(LEN(D57)&gt;0, MID(VLOOKUP(D57, OFFSET(Indices!$G$8:$I$103, 0, MATCH("UD-" &amp; $C57, Indices!$G$6:$S$6,0)-1), 2,FALSE), 1, 7), ""))</f>
        <v/>
      </c>
      <c r="F57" t="str">
        <f ca="1">IF(AND('Library Prep'!$G$12="CD", LEN($C57)&gt;0), VLOOKUP($C57, Indices!$G$8:$I$103, 3, FALSE), IF(AND(LEN($C57)&gt;0, LEN($E57)&gt;0), VLOOKUP($E57&amp;"-7", Indices!$E:$F, 2,FALSE), ""))</f>
        <v/>
      </c>
      <c r="G57" t="str">
        <f ca="1">IF(AND('Library Prep'!$G$12="CD", LEN(F57)&gt;0), VLOOKUP(F57, Indices!$E$8:$F$795, 2, FALSE), E57)</f>
        <v/>
      </c>
      <c r="H57" t="str">
        <f ca="1">IF(AND('Library Prep'!$G$12 = "CD", LEN('Library Prep'!$B52)&gt;0), 'Library Prep'!$D52&amp;"", IF(LEN($G57)&gt;0, VLOOKUP(G57&amp;"-5", Indices!$E:$F, 2,FALSE), ""))</f>
        <v/>
      </c>
      <c r="I57" t="str">
        <f>IF(AND('Library Prep'!$G$12 &lt;&gt; "CD", LEN('Library Prep'!$D52)&gt;0), 'Library Prep'!$D52, "")</f>
        <v/>
      </c>
    </row>
    <row r="58" spans="1:9" x14ac:dyDescent="0.3">
      <c r="A58" t="str">
        <f>IF(AND(LEN(TRIM('Library Prep'!$C$2)) &gt; 0, LEN(TRIM('Library Prep'!$B53))&gt;0), 'Library Prep'!$B53 &amp; "-" &amp; 'Library Prep'!$C$2, "")</f>
        <v/>
      </c>
      <c r="C58" t="str">
        <f>IF(AND(LEN('Library Prep'!$G$12)&gt;0, LEN(TRIM('Library Prep'!$B53)) &gt; 0), IF('Library Prep'!$G$12="CD", 'Library Prep'!$H53, RIGHT('Library Prep'!$G53, 1)), "")</f>
        <v/>
      </c>
      <c r="D58" t="str">
        <f>IF(LEN($C58)=0, "", IF('Library Prep'!$G$12 = "CD", VLOOKUP($C58, Indices!$G$8:$I$103, 2, FALSE), 'Library Prep'!$H53))</f>
        <v/>
      </c>
      <c r="E58" t="str">
        <f ca="1">IF(AND('Library Prep'!$G$12="CD", LEN(D58)&gt;0), VLOOKUP(D58, Indices!$E$8:$F$795, 2, FALSE), IF(LEN(D58)&gt;0, MID(VLOOKUP(D58, OFFSET(Indices!$G$8:$I$103, 0, MATCH("UD-" &amp; $C58, Indices!$G$6:$S$6,0)-1), 2,FALSE), 1, 7), ""))</f>
        <v/>
      </c>
      <c r="F58" t="str">
        <f ca="1">IF(AND('Library Prep'!$G$12="CD", LEN($C58)&gt;0), VLOOKUP($C58, Indices!$G$8:$I$103, 3, FALSE), IF(AND(LEN($C58)&gt;0, LEN($E58)&gt;0), VLOOKUP($E58&amp;"-7", Indices!$E:$F, 2,FALSE), ""))</f>
        <v/>
      </c>
      <c r="G58" t="str">
        <f ca="1">IF(AND('Library Prep'!$G$12="CD", LEN(F58)&gt;0), VLOOKUP(F58, Indices!$E$8:$F$795, 2, FALSE), E58)</f>
        <v/>
      </c>
      <c r="H58" t="str">
        <f ca="1">IF(AND('Library Prep'!$G$12 = "CD", LEN('Library Prep'!$B53)&gt;0), 'Library Prep'!$D53&amp;"", IF(LEN($G58)&gt;0, VLOOKUP(G58&amp;"-5", Indices!$E:$F, 2,FALSE), ""))</f>
        <v/>
      </c>
      <c r="I58" t="str">
        <f>IF(AND('Library Prep'!$G$12 &lt;&gt; "CD", LEN('Library Prep'!$D53)&gt;0), 'Library Prep'!$D53, "")</f>
        <v/>
      </c>
    </row>
    <row r="59" spans="1:9" x14ac:dyDescent="0.3">
      <c r="A59" t="str">
        <f>IF(AND(LEN(TRIM('Library Prep'!$C$2)) &gt; 0, LEN(TRIM('Library Prep'!$B54))&gt;0), 'Library Prep'!$B54 &amp; "-" &amp; 'Library Prep'!$C$2, "")</f>
        <v/>
      </c>
      <c r="C59" t="str">
        <f>IF(AND(LEN('Library Prep'!$G$12)&gt;0, LEN(TRIM('Library Prep'!$B54)) &gt; 0), IF('Library Prep'!$G$12="CD", 'Library Prep'!$H54, RIGHT('Library Prep'!$G54, 1)), "")</f>
        <v/>
      </c>
      <c r="D59" t="str">
        <f>IF(LEN($C59)=0, "", IF('Library Prep'!$G$12 = "CD", VLOOKUP($C59, Indices!$G$8:$I$103, 2, FALSE), 'Library Prep'!$H54))</f>
        <v/>
      </c>
      <c r="E59" t="str">
        <f ca="1">IF(AND('Library Prep'!$G$12="CD", LEN(D59)&gt;0), VLOOKUP(D59, Indices!$E$8:$F$795, 2, FALSE), IF(LEN(D59)&gt;0, MID(VLOOKUP(D59, OFFSET(Indices!$G$8:$I$103, 0, MATCH("UD-" &amp; $C59, Indices!$G$6:$S$6,0)-1), 2,FALSE), 1, 7), ""))</f>
        <v/>
      </c>
      <c r="F59" t="str">
        <f ca="1">IF(AND('Library Prep'!$G$12="CD", LEN($C59)&gt;0), VLOOKUP($C59, Indices!$G$8:$I$103, 3, FALSE), IF(AND(LEN($C59)&gt;0, LEN($E59)&gt;0), VLOOKUP($E59&amp;"-7", Indices!$E:$F, 2,FALSE), ""))</f>
        <v/>
      </c>
      <c r="G59" t="str">
        <f ca="1">IF(AND('Library Prep'!$G$12="CD", LEN(F59)&gt;0), VLOOKUP(F59, Indices!$E$8:$F$795, 2, FALSE), E59)</f>
        <v/>
      </c>
      <c r="H59" t="str">
        <f ca="1">IF(AND('Library Prep'!$G$12 = "CD", LEN('Library Prep'!$B54)&gt;0), 'Library Prep'!$D54&amp;"", IF(LEN($G59)&gt;0, VLOOKUP(G59&amp;"-5", Indices!$E:$F, 2,FALSE), ""))</f>
        <v/>
      </c>
      <c r="I59" t="str">
        <f>IF(AND('Library Prep'!$G$12 &lt;&gt; "CD", LEN('Library Prep'!$D54)&gt;0), 'Library Prep'!$D54, "")</f>
        <v/>
      </c>
    </row>
    <row r="60" spans="1:9" x14ac:dyDescent="0.3">
      <c r="A60" t="str">
        <f>IF(AND(LEN(TRIM('Library Prep'!$C$2)) &gt; 0, LEN(TRIM('Library Prep'!$B55))&gt;0), 'Library Prep'!$B55 &amp; "-" &amp; 'Library Prep'!$C$2, "")</f>
        <v/>
      </c>
      <c r="C60" t="str">
        <f>IF(AND(LEN('Library Prep'!$G$12)&gt;0, LEN(TRIM('Library Prep'!$B55)) &gt; 0), IF('Library Prep'!$G$12="CD", 'Library Prep'!$H55, RIGHT('Library Prep'!$G55, 1)), "")</f>
        <v/>
      </c>
      <c r="D60" t="str">
        <f>IF(LEN($C60)=0, "", IF('Library Prep'!$G$12 = "CD", VLOOKUP($C60, Indices!$G$8:$I$103, 2, FALSE), 'Library Prep'!$H55))</f>
        <v/>
      </c>
      <c r="E60" t="str">
        <f ca="1">IF(AND('Library Prep'!$G$12="CD", LEN(D60)&gt;0), VLOOKUP(D60, Indices!$E$8:$F$795, 2, FALSE), IF(LEN(D60)&gt;0, MID(VLOOKUP(D60, OFFSET(Indices!$G$8:$I$103, 0, MATCH("UD-" &amp; $C60, Indices!$G$6:$S$6,0)-1), 2,FALSE), 1, 7), ""))</f>
        <v/>
      </c>
      <c r="F60" t="str">
        <f ca="1">IF(AND('Library Prep'!$G$12="CD", LEN($C60)&gt;0), VLOOKUP($C60, Indices!$G$8:$I$103, 3, FALSE), IF(AND(LEN($C60)&gt;0, LEN($E60)&gt;0), VLOOKUP($E60&amp;"-7", Indices!$E:$F, 2,FALSE), ""))</f>
        <v/>
      </c>
      <c r="G60" t="str">
        <f ca="1">IF(AND('Library Prep'!$G$12="CD", LEN(F60)&gt;0), VLOOKUP(F60, Indices!$E$8:$F$795, 2, FALSE), E60)</f>
        <v/>
      </c>
      <c r="H60" t="str">
        <f ca="1">IF(AND('Library Prep'!$G$12 = "CD", LEN('Library Prep'!$B55)&gt;0), 'Library Prep'!$D55&amp;"", IF(LEN($G60)&gt;0, VLOOKUP(G60&amp;"-5", Indices!$E:$F, 2,FALSE), ""))</f>
        <v/>
      </c>
      <c r="I60" t="str">
        <f>IF(AND('Library Prep'!$G$12 &lt;&gt; "CD", LEN('Library Prep'!$D55)&gt;0), 'Library Prep'!$D55, "")</f>
        <v/>
      </c>
    </row>
    <row r="61" spans="1:9" x14ac:dyDescent="0.3">
      <c r="A61" t="str">
        <f>IF(AND(LEN(TRIM('Library Prep'!$C$2)) &gt; 0, LEN(TRIM('Library Prep'!$B56))&gt;0), 'Library Prep'!$B56 &amp; "-" &amp; 'Library Prep'!$C$2, "")</f>
        <v/>
      </c>
      <c r="C61" t="str">
        <f>IF(AND(LEN('Library Prep'!$G$12)&gt;0, LEN(TRIM('Library Prep'!$B56)) &gt; 0), IF('Library Prep'!$G$12="CD", 'Library Prep'!$H56, RIGHT('Library Prep'!$G56, 1)), "")</f>
        <v/>
      </c>
      <c r="D61" t="str">
        <f>IF(LEN($C61)=0, "", IF('Library Prep'!$G$12 = "CD", VLOOKUP($C61, Indices!$G$8:$I$103, 2, FALSE), 'Library Prep'!$H56))</f>
        <v/>
      </c>
      <c r="E61" t="str">
        <f ca="1">IF(AND('Library Prep'!$G$12="CD", LEN(D61)&gt;0), VLOOKUP(D61, Indices!$E$8:$F$795, 2, FALSE), IF(LEN(D61)&gt;0, MID(VLOOKUP(D61, OFFSET(Indices!$G$8:$I$103, 0, MATCH("UD-" &amp; $C61, Indices!$G$6:$S$6,0)-1), 2,FALSE), 1, 7), ""))</f>
        <v/>
      </c>
      <c r="F61" t="str">
        <f ca="1">IF(AND('Library Prep'!$G$12="CD", LEN($C61)&gt;0), VLOOKUP($C61, Indices!$G$8:$I$103, 3, FALSE), IF(AND(LEN($C61)&gt;0, LEN($E61)&gt;0), VLOOKUP($E61&amp;"-7", Indices!$E:$F, 2,FALSE), ""))</f>
        <v/>
      </c>
      <c r="G61" t="str">
        <f ca="1">IF(AND('Library Prep'!$G$12="CD", LEN(F61)&gt;0), VLOOKUP(F61, Indices!$E$8:$F$795, 2, FALSE), E61)</f>
        <v/>
      </c>
      <c r="H61" t="str">
        <f ca="1">IF(AND('Library Prep'!$G$12 = "CD", LEN('Library Prep'!$B56)&gt;0), 'Library Prep'!$D56&amp;"", IF(LEN($G61)&gt;0, VLOOKUP(G61&amp;"-5", Indices!$E:$F, 2,FALSE), ""))</f>
        <v/>
      </c>
      <c r="I61" t="str">
        <f>IF(AND('Library Prep'!$G$12 &lt;&gt; "CD", LEN('Library Prep'!$D56)&gt;0), 'Library Prep'!$D56, "")</f>
        <v/>
      </c>
    </row>
    <row r="62" spans="1:9" x14ac:dyDescent="0.3">
      <c r="A62" t="str">
        <f>IF(AND(LEN(TRIM('Library Prep'!$C$2)) &gt; 0, LEN(TRIM('Library Prep'!$B57))&gt;0), 'Library Prep'!$B57 &amp; "-" &amp; 'Library Prep'!$C$2, "")</f>
        <v/>
      </c>
      <c r="C62" t="str">
        <f>IF(AND(LEN('Library Prep'!$G$12)&gt;0, LEN(TRIM('Library Prep'!$B57)) &gt; 0), IF('Library Prep'!$G$12="CD", 'Library Prep'!$H57, RIGHT('Library Prep'!$G57, 1)), "")</f>
        <v/>
      </c>
      <c r="D62" t="str">
        <f>IF(LEN($C62)=0, "", IF('Library Prep'!$G$12 = "CD", VLOOKUP($C62, Indices!$G$8:$I$103, 2, FALSE), 'Library Prep'!$H57))</f>
        <v/>
      </c>
      <c r="E62" t="str">
        <f ca="1">IF(AND('Library Prep'!$G$12="CD", LEN(D62)&gt;0), VLOOKUP(D62, Indices!$E$8:$F$795, 2, FALSE), IF(LEN(D62)&gt;0, MID(VLOOKUP(D62, OFFSET(Indices!$G$8:$I$103, 0, MATCH("UD-" &amp; $C62, Indices!$G$6:$S$6,0)-1), 2,FALSE), 1, 7), ""))</f>
        <v/>
      </c>
      <c r="F62" t="str">
        <f ca="1">IF(AND('Library Prep'!$G$12="CD", LEN($C62)&gt;0), VLOOKUP($C62, Indices!$G$8:$I$103, 3, FALSE), IF(AND(LEN($C62)&gt;0, LEN($E62)&gt;0), VLOOKUP($E62&amp;"-7", Indices!$E:$F, 2,FALSE), ""))</f>
        <v/>
      </c>
      <c r="G62" t="str">
        <f ca="1">IF(AND('Library Prep'!$G$12="CD", LEN(F62)&gt;0), VLOOKUP(F62, Indices!$E$8:$F$795, 2, FALSE), E62)</f>
        <v/>
      </c>
      <c r="H62" t="str">
        <f ca="1">IF(AND('Library Prep'!$G$12 = "CD", LEN('Library Prep'!$B57)&gt;0), 'Library Prep'!$D57&amp;"", IF(LEN($G62)&gt;0, VLOOKUP(G62&amp;"-5", Indices!$E:$F, 2,FALSE), ""))</f>
        <v/>
      </c>
      <c r="I62" t="str">
        <f>IF(AND('Library Prep'!$G$12 &lt;&gt; "CD", LEN('Library Prep'!$D57)&gt;0), 'Library Prep'!$D57, "")</f>
        <v/>
      </c>
    </row>
    <row r="63" spans="1:9" x14ac:dyDescent="0.3">
      <c r="A63" t="str">
        <f>IF(AND(LEN(TRIM('Library Prep'!$C$2)) &gt; 0, LEN(TRIM('Library Prep'!$B58))&gt;0), 'Library Prep'!$B58 &amp; "-" &amp; 'Library Prep'!$C$2, "")</f>
        <v/>
      </c>
      <c r="C63" t="str">
        <f>IF(AND(LEN('Library Prep'!$G$12)&gt;0, LEN(TRIM('Library Prep'!$B58)) &gt; 0), IF('Library Prep'!$G$12="CD", 'Library Prep'!$H58, RIGHT('Library Prep'!$G58, 1)), "")</f>
        <v/>
      </c>
      <c r="D63" t="str">
        <f>IF(LEN($C63)=0, "", IF('Library Prep'!$G$12 = "CD", VLOOKUP($C63, Indices!$G$8:$I$103, 2, FALSE), 'Library Prep'!$H58))</f>
        <v/>
      </c>
      <c r="E63" t="str">
        <f ca="1">IF(AND('Library Prep'!$G$12="CD", LEN(D63)&gt;0), VLOOKUP(D63, Indices!$E$8:$F$795, 2, FALSE), IF(LEN(D63)&gt;0, MID(VLOOKUP(D63, OFFSET(Indices!$G$8:$I$103, 0, MATCH("UD-" &amp; $C63, Indices!$G$6:$S$6,0)-1), 2,FALSE), 1, 7), ""))</f>
        <v/>
      </c>
      <c r="F63" t="str">
        <f ca="1">IF(AND('Library Prep'!$G$12="CD", LEN($C63)&gt;0), VLOOKUP($C63, Indices!$G$8:$I$103, 3, FALSE), IF(AND(LEN($C63)&gt;0, LEN($E63)&gt;0), VLOOKUP($E63&amp;"-7", Indices!$E:$F, 2,FALSE), ""))</f>
        <v/>
      </c>
      <c r="G63" t="str">
        <f ca="1">IF(AND('Library Prep'!$G$12="CD", LEN(F63)&gt;0), VLOOKUP(F63, Indices!$E$8:$F$795, 2, FALSE), E63)</f>
        <v/>
      </c>
      <c r="H63" t="str">
        <f ca="1">IF(AND('Library Prep'!$G$12 = "CD", LEN('Library Prep'!$B58)&gt;0), 'Library Prep'!$D58&amp;"", IF(LEN($G63)&gt;0, VLOOKUP(G63&amp;"-5", Indices!$E:$F, 2,FALSE), ""))</f>
        <v/>
      </c>
      <c r="I63" t="str">
        <f>IF(AND('Library Prep'!$G$12 &lt;&gt; "CD", LEN('Library Prep'!$D58)&gt;0), 'Library Prep'!$D58, "")</f>
        <v/>
      </c>
    </row>
    <row r="64" spans="1:9" x14ac:dyDescent="0.3">
      <c r="A64" t="str">
        <f>IF(AND(LEN(TRIM('Library Prep'!$C$2)) &gt; 0, LEN(TRIM('Library Prep'!$B59))&gt;0), 'Library Prep'!$B59 &amp; "-" &amp; 'Library Prep'!$C$2, "")</f>
        <v/>
      </c>
      <c r="C64" t="str">
        <f>IF(AND(LEN('Library Prep'!$G$12)&gt;0, LEN(TRIM('Library Prep'!$B59)) &gt; 0), IF('Library Prep'!$G$12="CD", 'Library Prep'!$H59, RIGHT('Library Prep'!$G59, 1)), "")</f>
        <v/>
      </c>
      <c r="D64" t="str">
        <f>IF(LEN($C64)=0, "", IF('Library Prep'!$G$12 = "CD", VLOOKUP($C64, Indices!$G$8:$I$103, 2, FALSE), 'Library Prep'!$H59))</f>
        <v/>
      </c>
      <c r="E64" t="str">
        <f ca="1">IF(AND('Library Prep'!$G$12="CD", LEN(D64)&gt;0), VLOOKUP(D64, Indices!$E$8:$F$795, 2, FALSE), IF(LEN(D64)&gt;0, MID(VLOOKUP(D64, OFFSET(Indices!$G$8:$I$103, 0, MATCH("UD-" &amp; $C64, Indices!$G$6:$S$6,0)-1), 2,FALSE), 1, 7), ""))</f>
        <v/>
      </c>
      <c r="F64" t="str">
        <f ca="1">IF(AND('Library Prep'!$G$12="CD", LEN($C64)&gt;0), VLOOKUP($C64, Indices!$G$8:$I$103, 3, FALSE), IF(AND(LEN($C64)&gt;0, LEN($E64)&gt;0), VLOOKUP($E64&amp;"-7", Indices!$E:$F, 2,FALSE), ""))</f>
        <v/>
      </c>
      <c r="G64" t="str">
        <f ca="1">IF(AND('Library Prep'!$G$12="CD", LEN(F64)&gt;0), VLOOKUP(F64, Indices!$E$8:$F$795, 2, FALSE), E64)</f>
        <v/>
      </c>
      <c r="H64" t="str">
        <f ca="1">IF(AND('Library Prep'!$G$12 = "CD", LEN('Library Prep'!$B59)&gt;0), 'Library Prep'!$D59&amp;"", IF(LEN($G64)&gt;0, VLOOKUP(G64&amp;"-5", Indices!$E:$F, 2,FALSE), ""))</f>
        <v/>
      </c>
      <c r="I64" t="str">
        <f>IF(AND('Library Prep'!$G$12 &lt;&gt; "CD", LEN('Library Prep'!$D59)&gt;0), 'Library Prep'!$D59, "")</f>
        <v/>
      </c>
    </row>
    <row r="65" spans="1:9" x14ac:dyDescent="0.3">
      <c r="A65" t="str">
        <f>IF(AND(LEN(TRIM('Library Prep'!$C$2)) &gt; 0, LEN(TRIM('Library Prep'!$B60))&gt;0), 'Library Prep'!$B60 &amp; "-" &amp; 'Library Prep'!$C$2, "")</f>
        <v/>
      </c>
      <c r="C65" t="str">
        <f>IF(AND(LEN('Library Prep'!$G$12)&gt;0, LEN(TRIM('Library Prep'!$B60)) &gt; 0), IF('Library Prep'!$G$12="CD", 'Library Prep'!$H60, RIGHT('Library Prep'!$G60, 1)), "")</f>
        <v/>
      </c>
      <c r="D65" t="str">
        <f>IF(LEN($C65)=0, "", IF('Library Prep'!$G$12 = "CD", VLOOKUP($C65, Indices!$G$8:$I$103, 2, FALSE), 'Library Prep'!$H60))</f>
        <v/>
      </c>
      <c r="E65" t="str">
        <f ca="1">IF(AND('Library Prep'!$G$12="CD", LEN(D65)&gt;0), VLOOKUP(D65, Indices!$E$8:$F$795, 2, FALSE), IF(LEN(D65)&gt;0, MID(VLOOKUP(D65, OFFSET(Indices!$G$8:$I$103, 0, MATCH("UD-" &amp; $C65, Indices!$G$6:$S$6,0)-1), 2,FALSE), 1, 7), ""))</f>
        <v/>
      </c>
      <c r="F65" t="str">
        <f ca="1">IF(AND('Library Prep'!$G$12="CD", LEN($C65)&gt;0), VLOOKUP($C65, Indices!$G$8:$I$103, 3, FALSE), IF(AND(LEN($C65)&gt;0, LEN($E65)&gt;0), VLOOKUP($E65&amp;"-7", Indices!$E:$F, 2,FALSE), ""))</f>
        <v/>
      </c>
      <c r="G65" t="str">
        <f ca="1">IF(AND('Library Prep'!$G$12="CD", LEN(F65)&gt;0), VLOOKUP(F65, Indices!$E$8:$F$795, 2, FALSE), E65)</f>
        <v/>
      </c>
      <c r="H65" t="str">
        <f ca="1">IF(AND('Library Prep'!$G$12 = "CD", LEN('Library Prep'!$B60)&gt;0), 'Library Prep'!$D60&amp;"", IF(LEN($G65)&gt;0, VLOOKUP(G65&amp;"-5", Indices!$E:$F, 2,FALSE), ""))</f>
        <v/>
      </c>
      <c r="I65" t="str">
        <f>IF(AND('Library Prep'!$G$12 &lt;&gt; "CD", LEN('Library Prep'!$D60)&gt;0), 'Library Prep'!$D60, "")</f>
        <v/>
      </c>
    </row>
    <row r="66" spans="1:9" x14ac:dyDescent="0.3">
      <c r="A66" t="str">
        <f>IF(AND(LEN(TRIM('Library Prep'!$C$2)) &gt; 0, LEN(TRIM('Library Prep'!$B61))&gt;0), 'Library Prep'!$B61 &amp; "-" &amp; 'Library Prep'!$C$2, "")</f>
        <v/>
      </c>
      <c r="C66" t="str">
        <f>IF(AND(LEN('Library Prep'!$G$12)&gt;0, LEN(TRIM('Library Prep'!$B61)) &gt; 0), IF('Library Prep'!$G$12="CD", 'Library Prep'!$H61, RIGHT('Library Prep'!$G61, 1)), "")</f>
        <v/>
      </c>
      <c r="D66" t="str">
        <f>IF(LEN($C66)=0, "", IF('Library Prep'!$G$12 = "CD", VLOOKUP($C66, Indices!$G$8:$I$103, 2, FALSE), 'Library Prep'!$H61))</f>
        <v/>
      </c>
      <c r="E66" t="str">
        <f ca="1">IF(AND('Library Prep'!$G$12="CD", LEN(D66)&gt;0), VLOOKUP(D66, Indices!$E$8:$F$795, 2, FALSE), IF(LEN(D66)&gt;0, MID(VLOOKUP(D66, OFFSET(Indices!$G$8:$I$103, 0, MATCH("UD-" &amp; $C66, Indices!$G$6:$S$6,0)-1), 2,FALSE), 1, 7), ""))</f>
        <v/>
      </c>
      <c r="F66" t="str">
        <f ca="1">IF(AND('Library Prep'!$G$12="CD", LEN($C66)&gt;0), VLOOKUP($C66, Indices!$G$8:$I$103, 3, FALSE), IF(AND(LEN($C66)&gt;0, LEN($E66)&gt;0), VLOOKUP($E66&amp;"-7", Indices!$E:$F, 2,FALSE), ""))</f>
        <v/>
      </c>
      <c r="G66" t="str">
        <f ca="1">IF(AND('Library Prep'!$G$12="CD", LEN(F66)&gt;0), VLOOKUP(F66, Indices!$E$8:$F$795, 2, FALSE), E66)</f>
        <v/>
      </c>
      <c r="H66" t="str">
        <f ca="1">IF(AND('Library Prep'!$G$12 = "CD", LEN('Library Prep'!$B61)&gt;0), 'Library Prep'!$D61&amp;"", IF(LEN($G66)&gt;0, VLOOKUP(G66&amp;"-5", Indices!$E:$F, 2,FALSE), ""))</f>
        <v/>
      </c>
      <c r="I66" t="str">
        <f>IF(AND('Library Prep'!$G$12 &lt;&gt; "CD", LEN('Library Prep'!$D61)&gt;0), 'Library Prep'!$D61, "")</f>
        <v/>
      </c>
    </row>
    <row r="67" spans="1:9" x14ac:dyDescent="0.3">
      <c r="A67" t="str">
        <f>IF(AND(LEN(TRIM('Library Prep'!$C$2)) &gt; 0, LEN(TRIM('Library Prep'!$B62))&gt;0), 'Library Prep'!$B62 &amp; "-" &amp; 'Library Prep'!$C$2, "")</f>
        <v/>
      </c>
      <c r="C67" t="str">
        <f>IF(AND(LEN('Library Prep'!$G$12)&gt;0, LEN(TRIM('Library Prep'!$B62)) &gt; 0), IF('Library Prep'!$G$12="CD", 'Library Prep'!$H62, RIGHT('Library Prep'!$G62, 1)), "")</f>
        <v/>
      </c>
      <c r="D67" t="str">
        <f>IF(LEN($C67)=0, "", IF('Library Prep'!$G$12 = "CD", VLOOKUP($C67, Indices!$G$8:$I$103, 2, FALSE), 'Library Prep'!$H62))</f>
        <v/>
      </c>
      <c r="E67" t="str">
        <f ca="1">IF(AND('Library Prep'!$G$12="CD", LEN(D67)&gt;0), VLOOKUP(D67, Indices!$E$8:$F$795, 2, FALSE), IF(LEN(D67)&gt;0, MID(VLOOKUP(D67, OFFSET(Indices!$G$8:$I$103, 0, MATCH("UD-" &amp; $C67, Indices!$G$6:$S$6,0)-1), 2,FALSE), 1, 7), ""))</f>
        <v/>
      </c>
      <c r="F67" t="str">
        <f ca="1">IF(AND('Library Prep'!$G$12="CD", LEN($C67)&gt;0), VLOOKUP($C67, Indices!$G$8:$I$103, 3, FALSE), IF(AND(LEN($C67)&gt;0, LEN($E67)&gt;0), VLOOKUP($E67&amp;"-7", Indices!$E:$F, 2,FALSE), ""))</f>
        <v/>
      </c>
      <c r="G67" t="str">
        <f ca="1">IF(AND('Library Prep'!$G$12="CD", LEN(F67)&gt;0), VLOOKUP(F67, Indices!$E$8:$F$795, 2, FALSE), E67)</f>
        <v/>
      </c>
      <c r="H67" t="str">
        <f ca="1">IF(AND('Library Prep'!$G$12 = "CD", LEN('Library Prep'!$B62)&gt;0), 'Library Prep'!$D62&amp;"", IF(LEN($G67)&gt;0, VLOOKUP(G67&amp;"-5", Indices!$E:$F, 2,FALSE), ""))</f>
        <v/>
      </c>
      <c r="I67" t="str">
        <f>IF(AND('Library Prep'!$G$12 &lt;&gt; "CD", LEN('Library Prep'!$D62)&gt;0), 'Library Prep'!$D62, "")</f>
        <v/>
      </c>
    </row>
    <row r="68" spans="1:9" x14ac:dyDescent="0.3">
      <c r="A68" t="str">
        <f>IF(AND(LEN(TRIM('Library Prep'!$C$2)) &gt; 0, LEN(TRIM('Library Prep'!$B63))&gt;0), 'Library Prep'!$B63 &amp; "-" &amp; 'Library Prep'!$C$2, "")</f>
        <v/>
      </c>
      <c r="C68" t="str">
        <f>IF(AND(LEN('Library Prep'!$G$12)&gt;0, LEN(TRIM('Library Prep'!$B63)) &gt; 0), IF('Library Prep'!$G$12="CD", 'Library Prep'!$H63, RIGHT('Library Prep'!$G63, 1)), "")</f>
        <v/>
      </c>
      <c r="D68" t="str">
        <f>IF(LEN($C68)=0, "", IF('Library Prep'!$G$12 = "CD", VLOOKUP($C68, Indices!$G$8:$I$103, 2, FALSE), 'Library Prep'!$H63))</f>
        <v/>
      </c>
      <c r="E68" t="str">
        <f ca="1">IF(AND('Library Prep'!$G$12="CD", LEN(D68)&gt;0), VLOOKUP(D68, Indices!$E$8:$F$795, 2, FALSE), IF(LEN(D68)&gt;0, MID(VLOOKUP(D68, OFFSET(Indices!$G$8:$I$103, 0, MATCH("UD-" &amp; $C68, Indices!$G$6:$S$6,0)-1), 2,FALSE), 1, 7), ""))</f>
        <v/>
      </c>
      <c r="F68" t="str">
        <f ca="1">IF(AND('Library Prep'!$G$12="CD", LEN($C68)&gt;0), VLOOKUP($C68, Indices!$G$8:$I$103, 3, FALSE), IF(AND(LEN($C68)&gt;0, LEN($E68)&gt;0), VLOOKUP($E68&amp;"-7", Indices!$E:$F, 2,FALSE), ""))</f>
        <v/>
      </c>
      <c r="G68" t="str">
        <f ca="1">IF(AND('Library Prep'!$G$12="CD", LEN(F68)&gt;0), VLOOKUP(F68, Indices!$E$8:$F$795, 2, FALSE), E68)</f>
        <v/>
      </c>
      <c r="H68" t="str">
        <f ca="1">IF(AND('Library Prep'!$G$12 = "CD", LEN('Library Prep'!$B63)&gt;0), 'Library Prep'!$D63&amp;"", IF(LEN($G68)&gt;0, VLOOKUP(G68&amp;"-5", Indices!$E:$F, 2,FALSE), ""))</f>
        <v/>
      </c>
      <c r="I68" t="str">
        <f>IF(AND('Library Prep'!$G$12 &lt;&gt; "CD", LEN('Library Prep'!$D63)&gt;0), 'Library Prep'!$D63, "")</f>
        <v/>
      </c>
    </row>
    <row r="69" spans="1:9" x14ac:dyDescent="0.3">
      <c r="A69" t="str">
        <f>IF(AND(LEN(TRIM('Library Prep'!$C$2)) &gt; 0, LEN(TRIM('Library Prep'!$B64))&gt;0), 'Library Prep'!$B64 &amp; "-" &amp; 'Library Prep'!$C$2, "")</f>
        <v/>
      </c>
      <c r="C69" t="str">
        <f>IF(AND(LEN('Library Prep'!$G$12)&gt;0, LEN(TRIM('Library Prep'!$B64)) &gt; 0), IF('Library Prep'!$G$12="CD", 'Library Prep'!$H64, RIGHT('Library Prep'!$G64, 1)), "")</f>
        <v/>
      </c>
      <c r="D69" t="str">
        <f>IF(LEN($C69)=0, "", IF('Library Prep'!$G$12 = "CD", VLOOKUP($C69, Indices!$G$8:$I$103, 2, FALSE), 'Library Prep'!$H64))</f>
        <v/>
      </c>
      <c r="E69" t="str">
        <f ca="1">IF(AND('Library Prep'!$G$12="CD", LEN(D69)&gt;0), VLOOKUP(D69, Indices!$E$8:$F$795, 2, FALSE), IF(LEN(D69)&gt;0, MID(VLOOKUP(D69, OFFSET(Indices!$G$8:$I$103, 0, MATCH("UD-" &amp; $C69, Indices!$G$6:$S$6,0)-1), 2,FALSE), 1, 7), ""))</f>
        <v/>
      </c>
      <c r="F69" t="str">
        <f ca="1">IF(AND('Library Prep'!$G$12="CD", LEN($C69)&gt;0), VLOOKUP($C69, Indices!$G$8:$I$103, 3, FALSE), IF(AND(LEN($C69)&gt;0, LEN($E69)&gt;0), VLOOKUP($E69&amp;"-7", Indices!$E:$F, 2,FALSE), ""))</f>
        <v/>
      </c>
      <c r="G69" t="str">
        <f ca="1">IF(AND('Library Prep'!$G$12="CD", LEN(F69)&gt;0), VLOOKUP(F69, Indices!$E$8:$F$795, 2, FALSE), E69)</f>
        <v/>
      </c>
      <c r="H69" t="str">
        <f ca="1">IF(AND('Library Prep'!$G$12 = "CD", LEN('Library Prep'!$B64)&gt;0), 'Library Prep'!$D64&amp;"", IF(LEN($G69)&gt;0, VLOOKUP(G69&amp;"-5", Indices!$E:$F, 2,FALSE), ""))</f>
        <v/>
      </c>
      <c r="I69" t="str">
        <f>IF(AND('Library Prep'!$G$12 &lt;&gt; "CD", LEN('Library Prep'!$D64)&gt;0), 'Library Prep'!$D64, "")</f>
        <v/>
      </c>
    </row>
    <row r="70" spans="1:9" x14ac:dyDescent="0.3">
      <c r="A70" t="str">
        <f>IF(AND(LEN(TRIM('Library Prep'!$C$2)) &gt; 0, LEN(TRIM('Library Prep'!$B65))&gt;0), 'Library Prep'!$B65 &amp; "-" &amp; 'Library Prep'!$C$2, "")</f>
        <v/>
      </c>
      <c r="C70" t="str">
        <f>IF(AND(LEN('Library Prep'!$G$12)&gt;0, LEN(TRIM('Library Prep'!$B65)) &gt; 0), IF('Library Prep'!$G$12="CD", 'Library Prep'!$H65, RIGHT('Library Prep'!$G65, 1)), "")</f>
        <v/>
      </c>
      <c r="D70" t="str">
        <f>IF(LEN($C70)=0, "", IF('Library Prep'!$G$12 = "CD", VLOOKUP($C70, Indices!$G$8:$I$103, 2, FALSE), 'Library Prep'!$H65))</f>
        <v/>
      </c>
      <c r="E70" t="str">
        <f ca="1">IF(AND('Library Prep'!$G$12="CD", LEN(D70)&gt;0), VLOOKUP(D70, Indices!$E$8:$F$795, 2, FALSE), IF(LEN(D70)&gt;0, MID(VLOOKUP(D70, OFFSET(Indices!$G$8:$I$103, 0, MATCH("UD-" &amp; $C70, Indices!$G$6:$S$6,0)-1), 2,FALSE), 1, 7), ""))</f>
        <v/>
      </c>
      <c r="F70" t="str">
        <f ca="1">IF(AND('Library Prep'!$G$12="CD", LEN($C70)&gt;0), VLOOKUP($C70, Indices!$G$8:$I$103, 3, FALSE), IF(AND(LEN($C70)&gt;0, LEN($E70)&gt;0), VLOOKUP($E70&amp;"-7", Indices!$E:$F, 2,FALSE), ""))</f>
        <v/>
      </c>
      <c r="G70" t="str">
        <f ca="1">IF(AND('Library Prep'!$G$12="CD", LEN(F70)&gt;0), VLOOKUP(F70, Indices!$E$8:$F$795, 2, FALSE), E70)</f>
        <v/>
      </c>
      <c r="H70" t="str">
        <f ca="1">IF(AND('Library Prep'!$G$12 = "CD", LEN('Library Prep'!$B65)&gt;0), 'Library Prep'!$D65&amp;"", IF(LEN($G70)&gt;0, VLOOKUP(G70&amp;"-5", Indices!$E:$F, 2,FALSE), ""))</f>
        <v/>
      </c>
      <c r="I70" t="str">
        <f>IF(AND('Library Prep'!$G$12 &lt;&gt; "CD", LEN('Library Prep'!$D65)&gt;0), 'Library Prep'!$D65, "")</f>
        <v/>
      </c>
    </row>
    <row r="71" spans="1:9" x14ac:dyDescent="0.3">
      <c r="A71" t="str">
        <f>IF(AND(LEN(TRIM('Library Prep'!$C$2)) &gt; 0, LEN(TRIM('Library Prep'!$B66))&gt;0), 'Library Prep'!$B66 &amp; "-" &amp; 'Library Prep'!$C$2, "")</f>
        <v/>
      </c>
      <c r="C71" t="str">
        <f>IF(AND(LEN('Library Prep'!$G$12)&gt;0, LEN(TRIM('Library Prep'!$B66)) &gt; 0), IF('Library Prep'!$G$12="CD", 'Library Prep'!$H66, RIGHT('Library Prep'!$G66, 1)), "")</f>
        <v/>
      </c>
      <c r="D71" t="str">
        <f>IF(LEN($C71)=0, "", IF('Library Prep'!$G$12 = "CD", VLOOKUP($C71, Indices!$G$8:$I$103, 2, FALSE), 'Library Prep'!$H66))</f>
        <v/>
      </c>
      <c r="E71" t="str">
        <f ca="1">IF(AND('Library Prep'!$G$12="CD", LEN(D71)&gt;0), VLOOKUP(D71, Indices!$E$8:$F$795, 2, FALSE), IF(LEN(D71)&gt;0, MID(VLOOKUP(D71, OFFSET(Indices!$G$8:$I$103, 0, MATCH("UD-" &amp; $C71, Indices!$G$6:$S$6,0)-1), 2,FALSE), 1, 7), ""))</f>
        <v/>
      </c>
      <c r="F71" t="str">
        <f ca="1">IF(AND('Library Prep'!$G$12="CD", LEN($C71)&gt;0), VLOOKUP($C71, Indices!$G$8:$I$103, 3, FALSE), IF(AND(LEN($C71)&gt;0, LEN($E71)&gt;0), VLOOKUP($E71&amp;"-7", Indices!$E:$F, 2,FALSE), ""))</f>
        <v/>
      </c>
      <c r="G71" t="str">
        <f ca="1">IF(AND('Library Prep'!$G$12="CD", LEN(F71)&gt;0), VLOOKUP(F71, Indices!$E$8:$F$795, 2, FALSE), E71)</f>
        <v/>
      </c>
      <c r="H71" t="str">
        <f ca="1">IF(AND('Library Prep'!$G$12 = "CD", LEN('Library Prep'!$B66)&gt;0), 'Library Prep'!$D66&amp;"", IF(LEN($G71)&gt;0, VLOOKUP(G71&amp;"-5", Indices!$E:$F, 2,FALSE), ""))</f>
        <v/>
      </c>
      <c r="I71" t="str">
        <f>IF(AND('Library Prep'!$G$12 &lt;&gt; "CD", LEN('Library Prep'!$D66)&gt;0), 'Library Prep'!$D66, "")</f>
        <v/>
      </c>
    </row>
    <row r="72" spans="1:9" x14ac:dyDescent="0.3">
      <c r="A72" t="str">
        <f>IF(AND(LEN(TRIM('Library Prep'!$C$2)) &gt; 0, LEN(TRIM('Library Prep'!$B67))&gt;0), 'Library Prep'!$B67 &amp; "-" &amp; 'Library Prep'!$C$2, "")</f>
        <v/>
      </c>
      <c r="C72" t="str">
        <f>IF(AND(LEN('Library Prep'!$G$12)&gt;0, LEN(TRIM('Library Prep'!$B67)) &gt; 0), IF('Library Prep'!$G$12="CD", 'Library Prep'!$H67, RIGHT('Library Prep'!$G67, 1)), "")</f>
        <v/>
      </c>
      <c r="D72" t="str">
        <f>IF(LEN($C72)=0, "", IF('Library Prep'!$G$12 = "CD", VLOOKUP($C72, Indices!$G$8:$I$103, 2, FALSE), 'Library Prep'!$H67))</f>
        <v/>
      </c>
      <c r="E72" t="str">
        <f ca="1">IF(AND('Library Prep'!$G$12="CD", LEN(D72)&gt;0), VLOOKUP(D72, Indices!$E$8:$F$795, 2, FALSE), IF(LEN(D72)&gt;0, MID(VLOOKUP(D72, OFFSET(Indices!$G$8:$I$103, 0, MATCH("UD-" &amp; $C72, Indices!$G$6:$S$6,0)-1), 2,FALSE), 1, 7), ""))</f>
        <v/>
      </c>
      <c r="F72" t="str">
        <f ca="1">IF(AND('Library Prep'!$G$12="CD", LEN($C72)&gt;0), VLOOKUP($C72, Indices!$G$8:$I$103, 3, FALSE), IF(AND(LEN($C72)&gt;0, LEN($E72)&gt;0), VLOOKUP($E72&amp;"-7", Indices!$E:$F, 2,FALSE), ""))</f>
        <v/>
      </c>
      <c r="G72" t="str">
        <f ca="1">IF(AND('Library Prep'!$G$12="CD", LEN(F72)&gt;0), VLOOKUP(F72, Indices!$E$8:$F$795, 2, FALSE), E72)</f>
        <v/>
      </c>
      <c r="H72" t="str">
        <f ca="1">IF(AND('Library Prep'!$G$12 = "CD", LEN('Library Prep'!$B67)&gt;0), 'Library Prep'!$D67&amp;"", IF(LEN($G72)&gt;0, VLOOKUP(G72&amp;"-5", Indices!$E:$F, 2,FALSE), ""))</f>
        <v/>
      </c>
      <c r="I72" t="str">
        <f>IF(AND('Library Prep'!$G$12 &lt;&gt; "CD", LEN('Library Prep'!$D67)&gt;0), 'Library Prep'!$D67, "")</f>
        <v/>
      </c>
    </row>
    <row r="73" spans="1:9" x14ac:dyDescent="0.3">
      <c r="A73" t="str">
        <f>IF(AND(LEN(TRIM('Library Prep'!$C$2)) &gt; 0, LEN(TRIM('Library Prep'!$B68))&gt;0), 'Library Prep'!$B68 &amp; "-" &amp; 'Library Prep'!$C$2, "")</f>
        <v/>
      </c>
      <c r="C73" t="str">
        <f>IF(AND(LEN('Library Prep'!$G$12)&gt;0, LEN(TRIM('Library Prep'!$B68)) &gt; 0), IF('Library Prep'!$G$12="CD", 'Library Prep'!$H68, RIGHT('Library Prep'!$G68, 1)), "")</f>
        <v/>
      </c>
      <c r="D73" t="str">
        <f>IF(LEN($C73)=0, "", IF('Library Prep'!$G$12 = "CD", VLOOKUP($C73, Indices!$G$8:$I$103, 2, FALSE), 'Library Prep'!$H68))</f>
        <v/>
      </c>
      <c r="E73" t="str">
        <f ca="1">IF(AND('Library Prep'!$G$12="CD", LEN(D73)&gt;0), VLOOKUP(D73, Indices!$E$8:$F$795, 2, FALSE), IF(LEN(D73)&gt;0, MID(VLOOKUP(D73, OFFSET(Indices!$G$8:$I$103, 0, MATCH("UD-" &amp; $C73, Indices!$G$6:$S$6,0)-1), 2,FALSE), 1, 7), ""))</f>
        <v/>
      </c>
      <c r="F73" t="str">
        <f ca="1">IF(AND('Library Prep'!$G$12="CD", LEN($C73)&gt;0), VLOOKUP($C73, Indices!$G$8:$I$103, 3, FALSE), IF(AND(LEN($C73)&gt;0, LEN($E73)&gt;0), VLOOKUP($E73&amp;"-7", Indices!$E:$F, 2,FALSE), ""))</f>
        <v/>
      </c>
      <c r="G73" t="str">
        <f ca="1">IF(AND('Library Prep'!$G$12="CD", LEN(F73)&gt;0), VLOOKUP(F73, Indices!$E$8:$F$795, 2, FALSE), E73)</f>
        <v/>
      </c>
      <c r="H73" t="str">
        <f ca="1">IF(AND('Library Prep'!$G$12 = "CD", LEN('Library Prep'!$B68)&gt;0), 'Library Prep'!$D68&amp;"", IF(LEN($G73)&gt;0, VLOOKUP(G73&amp;"-5", Indices!$E:$F, 2,FALSE), ""))</f>
        <v/>
      </c>
      <c r="I73" t="str">
        <f>IF(AND('Library Prep'!$G$12 &lt;&gt; "CD", LEN('Library Prep'!$D68)&gt;0), 'Library Prep'!$D68, "")</f>
        <v/>
      </c>
    </row>
    <row r="74" spans="1:9" x14ac:dyDescent="0.3">
      <c r="A74" t="str">
        <f>IF(AND(LEN(TRIM('Library Prep'!$C$2)) &gt; 0, LEN(TRIM('Library Prep'!$B69))&gt;0), 'Library Prep'!$B69 &amp; "-" &amp; 'Library Prep'!$C$2, "")</f>
        <v/>
      </c>
      <c r="C74" t="str">
        <f>IF(AND(LEN('Library Prep'!$G$12)&gt;0, LEN(TRIM('Library Prep'!$B69)) &gt; 0), IF('Library Prep'!$G$12="CD", 'Library Prep'!$H69, RIGHT('Library Prep'!$G69, 1)), "")</f>
        <v/>
      </c>
      <c r="D74" t="str">
        <f>IF(LEN($C74)=0, "", IF('Library Prep'!$G$12 = "CD", VLOOKUP($C74, Indices!$G$8:$I$103, 2, FALSE), 'Library Prep'!$H69))</f>
        <v/>
      </c>
      <c r="E74" t="str">
        <f ca="1">IF(AND('Library Prep'!$G$12="CD", LEN(D74)&gt;0), VLOOKUP(D74, Indices!$E$8:$F$795, 2, FALSE), IF(LEN(D74)&gt;0, MID(VLOOKUP(D74, OFFSET(Indices!$G$8:$I$103, 0, MATCH("UD-" &amp; $C74, Indices!$G$6:$S$6,0)-1), 2,FALSE), 1, 7), ""))</f>
        <v/>
      </c>
      <c r="F74" t="str">
        <f ca="1">IF(AND('Library Prep'!$G$12="CD", LEN($C74)&gt;0), VLOOKUP($C74, Indices!$G$8:$I$103, 3, FALSE), IF(AND(LEN($C74)&gt;0, LEN($E74)&gt;0), VLOOKUP($E74&amp;"-7", Indices!$E:$F, 2,FALSE), ""))</f>
        <v/>
      </c>
      <c r="G74" t="str">
        <f ca="1">IF(AND('Library Prep'!$G$12="CD", LEN(F74)&gt;0), VLOOKUP(F74, Indices!$E$8:$F$795, 2, FALSE), E74)</f>
        <v/>
      </c>
      <c r="H74" t="str">
        <f ca="1">IF(AND('Library Prep'!$G$12 = "CD", LEN('Library Prep'!$B69)&gt;0), 'Library Prep'!$D69&amp;"", IF(LEN($G74)&gt;0, VLOOKUP(G74&amp;"-5", Indices!$E:$F, 2,FALSE), ""))</f>
        <v/>
      </c>
      <c r="I74" t="str">
        <f>IF(AND('Library Prep'!$G$12 &lt;&gt; "CD", LEN('Library Prep'!$D69)&gt;0), 'Library Prep'!$D69, "")</f>
        <v/>
      </c>
    </row>
    <row r="75" spans="1:9" x14ac:dyDescent="0.3">
      <c r="A75" t="str">
        <f>IF(AND(LEN(TRIM('Library Prep'!$C$2)) &gt; 0, LEN(TRIM('Library Prep'!$B70))&gt;0), 'Library Prep'!$B70 &amp; "-" &amp; 'Library Prep'!$C$2, "")</f>
        <v/>
      </c>
      <c r="C75" t="str">
        <f>IF(AND(LEN('Library Prep'!$G$12)&gt;0, LEN(TRIM('Library Prep'!$B70)) &gt; 0), IF('Library Prep'!$G$12="CD", 'Library Prep'!$H70, RIGHT('Library Prep'!$G70, 1)), "")</f>
        <v/>
      </c>
      <c r="D75" t="str">
        <f>IF(LEN($C75)=0, "", IF('Library Prep'!$G$12 = "CD", VLOOKUP($C75, Indices!$G$8:$I$103, 2, FALSE), 'Library Prep'!$H70))</f>
        <v/>
      </c>
      <c r="E75" t="str">
        <f ca="1">IF(AND('Library Prep'!$G$12="CD", LEN(D75)&gt;0), VLOOKUP(D75, Indices!$E$8:$F$795, 2, FALSE), IF(LEN(D75)&gt;0, MID(VLOOKUP(D75, OFFSET(Indices!$G$8:$I$103, 0, MATCH("UD-" &amp; $C75, Indices!$G$6:$S$6,0)-1), 2,FALSE), 1, 7), ""))</f>
        <v/>
      </c>
      <c r="F75" t="str">
        <f ca="1">IF(AND('Library Prep'!$G$12="CD", LEN($C75)&gt;0), VLOOKUP($C75, Indices!$G$8:$I$103, 3, FALSE), IF(AND(LEN($C75)&gt;0, LEN($E75)&gt;0), VLOOKUP($E75&amp;"-7", Indices!$E:$F, 2,FALSE), ""))</f>
        <v/>
      </c>
      <c r="G75" t="str">
        <f ca="1">IF(AND('Library Prep'!$G$12="CD", LEN(F75)&gt;0), VLOOKUP(F75, Indices!$E$8:$F$795, 2, FALSE), E75)</f>
        <v/>
      </c>
      <c r="H75" t="str">
        <f ca="1">IF(AND('Library Prep'!$G$12 = "CD", LEN('Library Prep'!$B70)&gt;0), 'Library Prep'!$D70&amp;"", IF(LEN($G75)&gt;0, VLOOKUP(G75&amp;"-5", Indices!$E:$F, 2,FALSE), ""))</f>
        <v/>
      </c>
      <c r="I75" t="str">
        <f>IF(AND('Library Prep'!$G$12 &lt;&gt; "CD", LEN('Library Prep'!$D70)&gt;0), 'Library Prep'!$D70, "")</f>
        <v/>
      </c>
    </row>
    <row r="76" spans="1:9" x14ac:dyDescent="0.3">
      <c r="A76" t="str">
        <f>IF(AND(LEN(TRIM('Library Prep'!$C$2)) &gt; 0, LEN(TRIM('Library Prep'!$B71))&gt;0), 'Library Prep'!$B71 &amp; "-" &amp; 'Library Prep'!$C$2, "")</f>
        <v/>
      </c>
      <c r="C76" t="str">
        <f>IF(AND(LEN('Library Prep'!$G$12)&gt;0, LEN(TRIM('Library Prep'!$B71)) &gt; 0), IF('Library Prep'!$G$12="CD", 'Library Prep'!$H71, RIGHT('Library Prep'!$G71, 1)), "")</f>
        <v/>
      </c>
      <c r="D76" t="str">
        <f>IF(LEN($C76)=0, "", IF('Library Prep'!$G$12 = "CD", VLOOKUP($C76, Indices!$G$8:$I$103, 2, FALSE), 'Library Prep'!$H71))</f>
        <v/>
      </c>
      <c r="E76" t="str">
        <f ca="1">IF(AND('Library Prep'!$G$12="CD", LEN(D76)&gt;0), VLOOKUP(D76, Indices!$E$8:$F$795, 2, FALSE), IF(LEN(D76)&gt;0, MID(VLOOKUP(D76, OFFSET(Indices!$G$8:$I$103, 0, MATCH("UD-" &amp; $C76, Indices!$G$6:$S$6,0)-1), 2,FALSE), 1, 7), ""))</f>
        <v/>
      </c>
      <c r="F76" t="str">
        <f ca="1">IF(AND('Library Prep'!$G$12="CD", LEN($C76)&gt;0), VLOOKUP($C76, Indices!$G$8:$I$103, 3, FALSE), IF(AND(LEN($C76)&gt;0, LEN($E76)&gt;0), VLOOKUP($E76&amp;"-7", Indices!$E:$F, 2,FALSE), ""))</f>
        <v/>
      </c>
      <c r="G76" t="str">
        <f ca="1">IF(AND('Library Prep'!$G$12="CD", LEN(F76)&gt;0), VLOOKUP(F76, Indices!$E$8:$F$795, 2, FALSE), E76)</f>
        <v/>
      </c>
      <c r="H76" t="str">
        <f ca="1">IF(AND('Library Prep'!$G$12 = "CD", LEN('Library Prep'!$B71)&gt;0), 'Library Prep'!$D71&amp;"", IF(LEN($G76)&gt;0, VLOOKUP(G76&amp;"-5", Indices!$E:$F, 2,FALSE), ""))</f>
        <v/>
      </c>
      <c r="I76" t="str">
        <f>IF(AND('Library Prep'!$G$12 &lt;&gt; "CD", LEN('Library Prep'!$D71)&gt;0), 'Library Prep'!$D71, "")</f>
        <v/>
      </c>
    </row>
    <row r="77" spans="1:9" x14ac:dyDescent="0.3">
      <c r="A77" t="str">
        <f>IF(AND(LEN(TRIM('Library Prep'!$C$2)) &gt; 0, LEN(TRIM('Library Prep'!$B72))&gt;0), 'Library Prep'!$B72 &amp; "-" &amp; 'Library Prep'!$C$2, "")</f>
        <v/>
      </c>
      <c r="C77" t="str">
        <f>IF(AND(LEN('Library Prep'!$G$12)&gt;0, LEN(TRIM('Library Prep'!$B72)) &gt; 0), IF('Library Prep'!$G$12="CD", 'Library Prep'!$H72, RIGHT('Library Prep'!$G72, 1)), "")</f>
        <v/>
      </c>
      <c r="D77" t="str">
        <f>IF(LEN($C77)=0, "", IF('Library Prep'!$G$12 = "CD", VLOOKUP($C77, Indices!$G$8:$I$103, 2, FALSE), 'Library Prep'!$H72))</f>
        <v/>
      </c>
      <c r="E77" t="str">
        <f ca="1">IF(AND('Library Prep'!$G$12="CD", LEN(D77)&gt;0), VLOOKUP(D77, Indices!$E$8:$F$795, 2, FALSE), IF(LEN(D77)&gt;0, MID(VLOOKUP(D77, OFFSET(Indices!$G$8:$I$103, 0, MATCH("UD-" &amp; $C77, Indices!$G$6:$S$6,0)-1), 2,FALSE), 1, 7), ""))</f>
        <v/>
      </c>
      <c r="F77" t="str">
        <f ca="1">IF(AND('Library Prep'!$G$12="CD", LEN($C77)&gt;0), VLOOKUP($C77, Indices!$G$8:$I$103, 3, FALSE), IF(AND(LEN($C77)&gt;0, LEN($E77)&gt;0), VLOOKUP($E77&amp;"-7", Indices!$E:$F, 2,FALSE), ""))</f>
        <v/>
      </c>
      <c r="G77" t="str">
        <f ca="1">IF(AND('Library Prep'!$G$12="CD", LEN(F77)&gt;0), VLOOKUP(F77, Indices!$E$8:$F$795, 2, FALSE), E77)</f>
        <v/>
      </c>
      <c r="H77" t="str">
        <f ca="1">IF(AND('Library Prep'!$G$12 = "CD", LEN('Library Prep'!$B72)&gt;0), 'Library Prep'!$D72&amp;"", IF(LEN($G77)&gt;0, VLOOKUP(G77&amp;"-5", Indices!$E:$F, 2,FALSE), ""))</f>
        <v/>
      </c>
      <c r="I77" t="str">
        <f>IF(AND('Library Prep'!$G$12 &lt;&gt; "CD", LEN('Library Prep'!$D72)&gt;0), 'Library Prep'!$D72, "")</f>
        <v/>
      </c>
    </row>
    <row r="78" spans="1:9" x14ac:dyDescent="0.3">
      <c r="A78" t="str">
        <f>IF(AND(LEN(TRIM('Library Prep'!$C$2)) &gt; 0, LEN(TRIM('Library Prep'!$B73))&gt;0), 'Library Prep'!$B73 &amp; "-" &amp; 'Library Prep'!$C$2, "")</f>
        <v/>
      </c>
      <c r="C78" t="str">
        <f>IF(AND(LEN('Library Prep'!$G$12)&gt;0, LEN(TRIM('Library Prep'!$B73)) &gt; 0), IF('Library Prep'!$G$12="CD", 'Library Prep'!$H73, RIGHT('Library Prep'!$G73, 1)), "")</f>
        <v/>
      </c>
      <c r="D78" t="str">
        <f>IF(LEN($C78)=0, "", IF('Library Prep'!$G$12 = "CD", VLOOKUP($C78, Indices!$G$8:$I$103, 2, FALSE), 'Library Prep'!$H73))</f>
        <v/>
      </c>
      <c r="E78" t="str">
        <f ca="1">IF(AND('Library Prep'!$G$12="CD", LEN(D78)&gt;0), VLOOKUP(D78, Indices!$E$8:$F$795, 2, FALSE), IF(LEN(D78)&gt;0, MID(VLOOKUP(D78, OFFSET(Indices!$G$8:$I$103, 0, MATCH("UD-" &amp; $C78, Indices!$G$6:$S$6,0)-1), 2,FALSE), 1, 7), ""))</f>
        <v/>
      </c>
      <c r="F78" t="str">
        <f ca="1">IF(AND('Library Prep'!$G$12="CD", LEN($C78)&gt;0), VLOOKUP($C78, Indices!$G$8:$I$103, 3, FALSE), IF(AND(LEN($C78)&gt;0, LEN($E78)&gt;0), VLOOKUP($E78&amp;"-7", Indices!$E:$F, 2,FALSE), ""))</f>
        <v/>
      </c>
      <c r="G78" t="str">
        <f ca="1">IF(AND('Library Prep'!$G$12="CD", LEN(F78)&gt;0), VLOOKUP(F78, Indices!$E$8:$F$795, 2, FALSE), E78)</f>
        <v/>
      </c>
      <c r="H78" t="str">
        <f ca="1">IF(AND('Library Prep'!$G$12 = "CD", LEN('Library Prep'!$B73)&gt;0), 'Library Prep'!$D73&amp;"", IF(LEN($G78)&gt;0, VLOOKUP(G78&amp;"-5", Indices!$E:$F, 2,FALSE), ""))</f>
        <v/>
      </c>
      <c r="I78" t="str">
        <f>IF(AND('Library Prep'!$G$12 &lt;&gt; "CD", LEN('Library Prep'!$D73)&gt;0), 'Library Prep'!$D73, "")</f>
        <v/>
      </c>
    </row>
    <row r="79" spans="1:9" x14ac:dyDescent="0.3">
      <c r="A79" t="str">
        <f>IF(AND(LEN(TRIM('Library Prep'!$C$2)) &gt; 0, LEN(TRIM('Library Prep'!$B74))&gt;0), 'Library Prep'!$B74 &amp; "-" &amp; 'Library Prep'!$C$2, "")</f>
        <v/>
      </c>
      <c r="C79" t="str">
        <f>IF(AND(LEN('Library Prep'!$G$12)&gt;0, LEN(TRIM('Library Prep'!$B74)) &gt; 0), IF('Library Prep'!$G$12="CD", 'Library Prep'!$H74, RIGHT('Library Prep'!$G74, 1)), "")</f>
        <v/>
      </c>
      <c r="D79" t="str">
        <f>IF(LEN($C79)=0, "", IF('Library Prep'!$G$12 = "CD", VLOOKUP($C79, Indices!$G$8:$I$103, 2, FALSE), 'Library Prep'!$H74))</f>
        <v/>
      </c>
      <c r="E79" t="str">
        <f ca="1">IF(AND('Library Prep'!$G$12="CD", LEN(D79)&gt;0), VLOOKUP(D79, Indices!$E$8:$F$795, 2, FALSE), IF(LEN(D79)&gt;0, MID(VLOOKUP(D79, OFFSET(Indices!$G$8:$I$103, 0, MATCH("UD-" &amp; $C79, Indices!$G$6:$S$6,0)-1), 2,FALSE), 1, 7), ""))</f>
        <v/>
      </c>
      <c r="F79" t="str">
        <f ca="1">IF(AND('Library Prep'!$G$12="CD", LEN($C79)&gt;0), VLOOKUP($C79, Indices!$G$8:$I$103, 3, FALSE), IF(AND(LEN($C79)&gt;0, LEN($E79)&gt;0), VLOOKUP($E79&amp;"-7", Indices!$E:$F, 2,FALSE), ""))</f>
        <v/>
      </c>
      <c r="G79" t="str">
        <f ca="1">IF(AND('Library Prep'!$G$12="CD", LEN(F79)&gt;0), VLOOKUP(F79, Indices!$E$8:$F$795, 2, FALSE), E79)</f>
        <v/>
      </c>
      <c r="H79" t="str">
        <f ca="1">IF(AND('Library Prep'!$G$12 = "CD", LEN('Library Prep'!$B74)&gt;0), 'Library Prep'!$D74&amp;"", IF(LEN($G79)&gt;0, VLOOKUP(G79&amp;"-5", Indices!$E:$F, 2,FALSE), ""))</f>
        <v/>
      </c>
      <c r="I79" t="str">
        <f>IF(AND('Library Prep'!$G$12 &lt;&gt; "CD", LEN('Library Prep'!$D74)&gt;0), 'Library Prep'!$D74, "")</f>
        <v/>
      </c>
    </row>
    <row r="80" spans="1:9" x14ac:dyDescent="0.3">
      <c r="A80" t="str">
        <f>IF(AND(LEN(TRIM('Library Prep'!$C$2)) &gt; 0, LEN(TRIM('Library Prep'!$B75))&gt;0), 'Library Prep'!$B75 &amp; "-" &amp; 'Library Prep'!$C$2, "")</f>
        <v/>
      </c>
      <c r="C80" t="str">
        <f>IF(AND(LEN('Library Prep'!$G$12)&gt;0, LEN(TRIM('Library Prep'!$B75)) &gt; 0), IF('Library Prep'!$G$12="CD", 'Library Prep'!$H75, RIGHT('Library Prep'!$G75, 1)), "")</f>
        <v/>
      </c>
      <c r="D80" t="str">
        <f>IF(LEN($C80)=0, "", IF('Library Prep'!$G$12 = "CD", VLOOKUP($C80, Indices!$G$8:$I$103, 2, FALSE), 'Library Prep'!$H75))</f>
        <v/>
      </c>
      <c r="E80" t="str">
        <f ca="1">IF(AND('Library Prep'!$G$12="CD", LEN(D80)&gt;0), VLOOKUP(D80, Indices!$E$8:$F$795, 2, FALSE), IF(LEN(D80)&gt;0, MID(VLOOKUP(D80, OFFSET(Indices!$G$8:$I$103, 0, MATCH("UD-" &amp; $C80, Indices!$G$6:$S$6,0)-1), 2,FALSE), 1, 7), ""))</f>
        <v/>
      </c>
      <c r="F80" t="str">
        <f ca="1">IF(AND('Library Prep'!$G$12="CD", LEN($C80)&gt;0), VLOOKUP($C80, Indices!$G$8:$I$103, 3, FALSE), IF(AND(LEN($C80)&gt;0, LEN($E80)&gt;0), VLOOKUP($E80&amp;"-7", Indices!$E:$F, 2,FALSE), ""))</f>
        <v/>
      </c>
      <c r="G80" t="str">
        <f ca="1">IF(AND('Library Prep'!$G$12="CD", LEN(F80)&gt;0), VLOOKUP(F80, Indices!$E$8:$F$795, 2, FALSE), E80)</f>
        <v/>
      </c>
      <c r="H80" t="str">
        <f ca="1">IF(AND('Library Prep'!$G$12 = "CD", LEN('Library Prep'!$B75)&gt;0), 'Library Prep'!$D75&amp;"", IF(LEN($G80)&gt;0, VLOOKUP(G80&amp;"-5", Indices!$E:$F, 2,FALSE), ""))</f>
        <v/>
      </c>
      <c r="I80" t="str">
        <f>IF(AND('Library Prep'!$G$12 &lt;&gt; "CD", LEN('Library Prep'!$D75)&gt;0), 'Library Prep'!$D75, "")</f>
        <v/>
      </c>
    </row>
    <row r="81" spans="1:9" x14ac:dyDescent="0.3">
      <c r="A81" t="str">
        <f>IF(AND(LEN(TRIM('Library Prep'!$C$2)) &gt; 0, LEN(TRIM('Library Prep'!$B76))&gt;0), 'Library Prep'!$B76 &amp; "-" &amp; 'Library Prep'!$C$2, "")</f>
        <v/>
      </c>
      <c r="C81" t="str">
        <f>IF(AND(LEN('Library Prep'!$G$12)&gt;0, LEN(TRIM('Library Prep'!$B76)) &gt; 0), IF('Library Prep'!$G$12="CD", 'Library Prep'!$H76, RIGHT('Library Prep'!$G76, 1)), "")</f>
        <v/>
      </c>
      <c r="D81" t="str">
        <f>IF(LEN($C81)=0, "", IF('Library Prep'!$G$12 = "CD", VLOOKUP($C81, Indices!$G$8:$I$103, 2, FALSE), 'Library Prep'!$H76))</f>
        <v/>
      </c>
      <c r="E81" t="str">
        <f ca="1">IF(AND('Library Prep'!$G$12="CD", LEN(D81)&gt;0), VLOOKUP(D81, Indices!$E$8:$F$795, 2, FALSE), IF(LEN(D81)&gt;0, MID(VLOOKUP(D81, OFFSET(Indices!$G$8:$I$103, 0, MATCH("UD-" &amp; $C81, Indices!$G$6:$S$6,0)-1), 2,FALSE), 1, 7), ""))</f>
        <v/>
      </c>
      <c r="F81" t="str">
        <f ca="1">IF(AND('Library Prep'!$G$12="CD", LEN($C81)&gt;0), VLOOKUP($C81, Indices!$G$8:$I$103, 3, FALSE), IF(AND(LEN($C81)&gt;0, LEN($E81)&gt;0), VLOOKUP($E81&amp;"-7", Indices!$E:$F, 2,FALSE), ""))</f>
        <v/>
      </c>
      <c r="G81" t="str">
        <f ca="1">IF(AND('Library Prep'!$G$12="CD", LEN(F81)&gt;0), VLOOKUP(F81, Indices!$E$8:$F$795, 2, FALSE), E81)</f>
        <v/>
      </c>
      <c r="H81" t="str">
        <f ca="1">IF(AND('Library Prep'!$G$12 = "CD", LEN('Library Prep'!$B76)&gt;0), 'Library Prep'!$D76&amp;"", IF(LEN($G81)&gt;0, VLOOKUP(G81&amp;"-5", Indices!$E:$F, 2,FALSE), ""))</f>
        <v/>
      </c>
      <c r="I81" t="str">
        <f>IF(AND('Library Prep'!$G$12 &lt;&gt; "CD", LEN('Library Prep'!$D76)&gt;0), 'Library Prep'!$D76, "")</f>
        <v/>
      </c>
    </row>
    <row r="82" spans="1:9" x14ac:dyDescent="0.3">
      <c r="A82" t="str">
        <f>IF(AND(LEN(TRIM('Library Prep'!$C$2)) &gt; 0, LEN(TRIM('Library Prep'!$B77))&gt;0), 'Library Prep'!$B77 &amp; "-" &amp; 'Library Prep'!$C$2, "")</f>
        <v/>
      </c>
      <c r="C82" t="str">
        <f>IF(AND(LEN('Library Prep'!$G$12)&gt;0, LEN(TRIM('Library Prep'!$B77)) &gt; 0), IF('Library Prep'!$G$12="CD", 'Library Prep'!$H77, RIGHT('Library Prep'!$G77, 1)), "")</f>
        <v/>
      </c>
      <c r="D82" t="str">
        <f>IF(LEN($C82)=0, "", IF('Library Prep'!$G$12 = "CD", VLOOKUP($C82, Indices!$G$8:$I$103, 2, FALSE), 'Library Prep'!$H77))</f>
        <v/>
      </c>
      <c r="E82" t="str">
        <f ca="1">IF(AND('Library Prep'!$G$12="CD", LEN(D82)&gt;0), VLOOKUP(D82, Indices!$E$8:$F$795, 2, FALSE), IF(LEN(D82)&gt;0, MID(VLOOKUP(D82, OFFSET(Indices!$G$8:$I$103, 0, MATCH("UD-" &amp; $C82, Indices!$G$6:$S$6,0)-1), 2,FALSE), 1, 7), ""))</f>
        <v/>
      </c>
      <c r="F82" t="str">
        <f ca="1">IF(AND('Library Prep'!$G$12="CD", LEN($C82)&gt;0), VLOOKUP($C82, Indices!$G$8:$I$103, 3, FALSE), IF(AND(LEN($C82)&gt;0, LEN($E82)&gt;0), VLOOKUP($E82&amp;"-7", Indices!$E:$F, 2,FALSE), ""))</f>
        <v/>
      </c>
      <c r="G82" t="str">
        <f ca="1">IF(AND('Library Prep'!$G$12="CD", LEN(F82)&gt;0), VLOOKUP(F82, Indices!$E$8:$F$795, 2, FALSE), E82)</f>
        <v/>
      </c>
      <c r="H82" t="str">
        <f ca="1">IF(AND('Library Prep'!$G$12 = "CD", LEN('Library Prep'!$B77)&gt;0), 'Library Prep'!$D77&amp;"", IF(LEN($G82)&gt;0, VLOOKUP(G82&amp;"-5", Indices!$E:$F, 2,FALSE), ""))</f>
        <v/>
      </c>
      <c r="I82" t="str">
        <f>IF(AND('Library Prep'!$G$12 &lt;&gt; "CD", LEN('Library Prep'!$D77)&gt;0), 'Library Prep'!$D77, "")</f>
        <v/>
      </c>
    </row>
    <row r="83" spans="1:9" x14ac:dyDescent="0.3">
      <c r="A83" t="str">
        <f>IF(AND(LEN(TRIM('Library Prep'!$C$2)) &gt; 0, LEN(TRIM('Library Prep'!$B78))&gt;0), 'Library Prep'!$B78 &amp; "-" &amp; 'Library Prep'!$C$2, "")</f>
        <v/>
      </c>
      <c r="C83" t="str">
        <f>IF(AND(LEN('Library Prep'!$G$12)&gt;0, LEN(TRIM('Library Prep'!$B78)) &gt; 0), IF('Library Prep'!$G$12="CD", 'Library Prep'!$H78, RIGHT('Library Prep'!$G78, 1)), "")</f>
        <v/>
      </c>
      <c r="D83" t="str">
        <f>IF(LEN($C83)=0, "", IF('Library Prep'!$G$12 = "CD", VLOOKUP($C83, Indices!$G$8:$I$103, 2, FALSE), 'Library Prep'!$H78))</f>
        <v/>
      </c>
      <c r="E83" t="str">
        <f ca="1">IF(AND('Library Prep'!$G$12="CD", LEN(D83)&gt;0), VLOOKUP(D83, Indices!$E$8:$F$795, 2, FALSE), IF(LEN(D83)&gt;0, MID(VLOOKUP(D83, OFFSET(Indices!$G$8:$I$103, 0, MATCH("UD-" &amp; $C83, Indices!$G$6:$S$6,0)-1), 2,FALSE), 1, 7), ""))</f>
        <v/>
      </c>
      <c r="F83" t="str">
        <f ca="1">IF(AND('Library Prep'!$G$12="CD", LEN($C83)&gt;0), VLOOKUP($C83, Indices!$G$8:$I$103, 3, FALSE), IF(AND(LEN($C83)&gt;0, LEN($E83)&gt;0), VLOOKUP($E83&amp;"-7", Indices!$E:$F, 2,FALSE), ""))</f>
        <v/>
      </c>
      <c r="G83" t="str">
        <f ca="1">IF(AND('Library Prep'!$G$12="CD", LEN(F83)&gt;0), VLOOKUP(F83, Indices!$E$8:$F$795, 2, FALSE), E83)</f>
        <v/>
      </c>
      <c r="H83" t="str">
        <f ca="1">IF(AND('Library Prep'!$G$12 = "CD", LEN('Library Prep'!$B78)&gt;0), 'Library Prep'!$D78&amp;"", IF(LEN($G83)&gt;0, VLOOKUP(G83&amp;"-5", Indices!$E:$F, 2,FALSE), ""))</f>
        <v/>
      </c>
      <c r="I83" t="str">
        <f>IF(AND('Library Prep'!$G$12 &lt;&gt; "CD", LEN('Library Prep'!$D78)&gt;0), 'Library Prep'!$D78, "")</f>
        <v/>
      </c>
    </row>
    <row r="84" spans="1:9" x14ac:dyDescent="0.3">
      <c r="A84" t="str">
        <f>IF(AND(LEN(TRIM('Library Prep'!$C$2)) &gt; 0, LEN(TRIM('Library Prep'!$B79))&gt;0), 'Library Prep'!$B79 &amp; "-" &amp; 'Library Prep'!$C$2, "")</f>
        <v/>
      </c>
      <c r="C84" t="str">
        <f>IF(AND(LEN('Library Prep'!$G$12)&gt;0, LEN(TRIM('Library Prep'!$B79)) &gt; 0), IF('Library Prep'!$G$12="CD", 'Library Prep'!$H79, RIGHT('Library Prep'!$G79, 1)), "")</f>
        <v/>
      </c>
      <c r="D84" t="str">
        <f>IF(LEN($C84)=0, "", IF('Library Prep'!$G$12 = "CD", VLOOKUP($C84, Indices!$G$8:$I$103, 2, FALSE), 'Library Prep'!$H79))</f>
        <v/>
      </c>
      <c r="E84" t="str">
        <f ca="1">IF(AND('Library Prep'!$G$12="CD", LEN(D84)&gt;0), VLOOKUP(D84, Indices!$E$8:$F$795, 2, FALSE), IF(LEN(D84)&gt;0, MID(VLOOKUP(D84, OFFSET(Indices!$G$8:$I$103, 0, MATCH("UD-" &amp; $C84, Indices!$G$6:$S$6,0)-1), 2,FALSE), 1, 7), ""))</f>
        <v/>
      </c>
      <c r="F84" t="str">
        <f ca="1">IF(AND('Library Prep'!$G$12="CD", LEN($C84)&gt;0), VLOOKUP($C84, Indices!$G$8:$I$103, 3, FALSE), IF(AND(LEN($C84)&gt;0, LEN($E84)&gt;0), VLOOKUP($E84&amp;"-7", Indices!$E:$F, 2,FALSE), ""))</f>
        <v/>
      </c>
      <c r="G84" t="str">
        <f ca="1">IF(AND('Library Prep'!$G$12="CD", LEN(F84)&gt;0), VLOOKUP(F84, Indices!$E$8:$F$795, 2, FALSE), E84)</f>
        <v/>
      </c>
      <c r="H84" t="str">
        <f ca="1">IF(AND('Library Prep'!$G$12 = "CD", LEN('Library Prep'!$B79)&gt;0), 'Library Prep'!$D79&amp;"", IF(LEN($G84)&gt;0, VLOOKUP(G84&amp;"-5", Indices!$E:$F, 2,FALSE), ""))</f>
        <v/>
      </c>
      <c r="I84" t="str">
        <f>IF(AND('Library Prep'!$G$12 &lt;&gt; "CD", LEN('Library Prep'!$D79)&gt;0), 'Library Prep'!$D79, "")</f>
        <v/>
      </c>
    </row>
    <row r="85" spans="1:9" x14ac:dyDescent="0.3">
      <c r="A85" t="str">
        <f>IF(AND(LEN(TRIM('Library Prep'!$C$2)) &gt; 0, LEN(TRIM('Library Prep'!$B80))&gt;0), 'Library Prep'!$B80 &amp; "-" &amp; 'Library Prep'!$C$2, "")</f>
        <v/>
      </c>
      <c r="C85" t="str">
        <f>IF(AND(LEN('Library Prep'!$G$12)&gt;0, LEN(TRIM('Library Prep'!$B80)) &gt; 0), IF('Library Prep'!$G$12="CD", 'Library Prep'!$H80, RIGHT('Library Prep'!$G80, 1)), "")</f>
        <v/>
      </c>
      <c r="D85" t="str">
        <f>IF(LEN($C85)=0, "", IF('Library Prep'!$G$12 = "CD", VLOOKUP($C85, Indices!$G$8:$I$103, 2, FALSE), 'Library Prep'!$H80))</f>
        <v/>
      </c>
      <c r="E85" t="str">
        <f ca="1">IF(AND('Library Prep'!$G$12="CD", LEN(D85)&gt;0), VLOOKUP(D85, Indices!$E$8:$F$795, 2, FALSE), IF(LEN(D85)&gt;0, MID(VLOOKUP(D85, OFFSET(Indices!$G$8:$I$103, 0, MATCH("UD-" &amp; $C85, Indices!$G$6:$S$6,0)-1), 2,FALSE), 1, 7), ""))</f>
        <v/>
      </c>
      <c r="F85" t="str">
        <f ca="1">IF(AND('Library Prep'!$G$12="CD", LEN($C85)&gt;0), VLOOKUP($C85, Indices!$G$8:$I$103, 3, FALSE), IF(AND(LEN($C85)&gt;0, LEN($E85)&gt;0), VLOOKUP($E85&amp;"-7", Indices!$E:$F, 2,FALSE), ""))</f>
        <v/>
      </c>
      <c r="G85" t="str">
        <f ca="1">IF(AND('Library Prep'!$G$12="CD", LEN(F85)&gt;0), VLOOKUP(F85, Indices!$E$8:$F$795, 2, FALSE), E85)</f>
        <v/>
      </c>
      <c r="H85" t="str">
        <f ca="1">IF(AND('Library Prep'!$G$12 = "CD", LEN('Library Prep'!$B80)&gt;0), 'Library Prep'!$D80&amp;"", IF(LEN($G85)&gt;0, VLOOKUP(G85&amp;"-5", Indices!$E:$F, 2,FALSE), ""))</f>
        <v/>
      </c>
      <c r="I85" t="str">
        <f>IF(AND('Library Prep'!$G$12 &lt;&gt; "CD", LEN('Library Prep'!$D80)&gt;0), 'Library Prep'!$D80, "")</f>
        <v/>
      </c>
    </row>
    <row r="86" spans="1:9" x14ac:dyDescent="0.3">
      <c r="A86" t="str">
        <f>IF(AND(LEN(TRIM('Library Prep'!$C$2)) &gt; 0, LEN(TRIM('Library Prep'!$B81))&gt;0), 'Library Prep'!$B81 &amp; "-" &amp; 'Library Prep'!$C$2, "")</f>
        <v/>
      </c>
      <c r="C86" t="str">
        <f>IF(AND(LEN('Library Prep'!$G$12)&gt;0, LEN(TRIM('Library Prep'!$B81)) &gt; 0), IF('Library Prep'!$G$12="CD", 'Library Prep'!$H81, RIGHT('Library Prep'!$G81, 1)), "")</f>
        <v/>
      </c>
      <c r="D86" t="str">
        <f>IF(LEN($C86)=0, "", IF('Library Prep'!$G$12 = "CD", VLOOKUP($C86, Indices!$G$8:$I$103, 2, FALSE), 'Library Prep'!$H81))</f>
        <v/>
      </c>
      <c r="E86" t="str">
        <f ca="1">IF(AND('Library Prep'!$G$12="CD", LEN(D86)&gt;0), VLOOKUP(D86, Indices!$E$8:$F$795, 2, FALSE), IF(LEN(D86)&gt;0, MID(VLOOKUP(D86, OFFSET(Indices!$G$8:$I$103, 0, MATCH("UD-" &amp; $C86, Indices!$G$6:$S$6,0)-1), 2,FALSE), 1, 7), ""))</f>
        <v/>
      </c>
      <c r="F86" t="str">
        <f ca="1">IF(AND('Library Prep'!$G$12="CD", LEN($C86)&gt;0), VLOOKUP($C86, Indices!$G$8:$I$103, 3, FALSE), IF(AND(LEN($C86)&gt;0, LEN($E86)&gt;0), VLOOKUP($E86&amp;"-7", Indices!$E:$F, 2,FALSE), ""))</f>
        <v/>
      </c>
      <c r="G86" t="str">
        <f ca="1">IF(AND('Library Prep'!$G$12="CD", LEN(F86)&gt;0), VLOOKUP(F86, Indices!$E$8:$F$795, 2, FALSE), E86)</f>
        <v/>
      </c>
      <c r="H86" t="str">
        <f ca="1">IF(AND('Library Prep'!$G$12 = "CD", LEN('Library Prep'!$B81)&gt;0), 'Library Prep'!$D81&amp;"", IF(LEN($G86)&gt;0, VLOOKUP(G86&amp;"-5", Indices!$E:$F, 2,FALSE), ""))</f>
        <v/>
      </c>
      <c r="I86" t="str">
        <f>IF(AND('Library Prep'!$G$12 &lt;&gt; "CD", LEN('Library Prep'!$D81)&gt;0), 'Library Prep'!$D81, "")</f>
        <v/>
      </c>
    </row>
    <row r="87" spans="1:9" x14ac:dyDescent="0.3">
      <c r="A87" t="str">
        <f>IF(AND(LEN(TRIM('Library Prep'!$C$2)) &gt; 0, LEN(TRIM('Library Prep'!$B82))&gt;0), 'Library Prep'!$B82 &amp; "-" &amp; 'Library Prep'!$C$2, "")</f>
        <v/>
      </c>
      <c r="C87" t="str">
        <f>IF(AND(LEN('Library Prep'!$G$12)&gt;0, LEN(TRIM('Library Prep'!$B82)) &gt; 0), IF('Library Prep'!$G$12="CD", 'Library Prep'!$H82, RIGHT('Library Prep'!$G82, 1)), "")</f>
        <v/>
      </c>
      <c r="D87" t="str">
        <f>IF(LEN($C87)=0, "", IF('Library Prep'!$G$12 = "CD", VLOOKUP($C87, Indices!$G$8:$I$103, 2, FALSE), 'Library Prep'!$H82))</f>
        <v/>
      </c>
      <c r="E87" t="str">
        <f ca="1">IF(AND('Library Prep'!$G$12="CD", LEN(D87)&gt;0), VLOOKUP(D87, Indices!$E$8:$F$795, 2, FALSE), IF(LEN(D87)&gt;0, MID(VLOOKUP(D87, OFFSET(Indices!$G$8:$I$103, 0, MATCH("UD-" &amp; $C87, Indices!$G$6:$S$6,0)-1), 2,FALSE), 1, 7), ""))</f>
        <v/>
      </c>
      <c r="F87" t="str">
        <f ca="1">IF(AND('Library Prep'!$G$12="CD", LEN($C87)&gt;0), VLOOKUP($C87, Indices!$G$8:$I$103, 3, FALSE), IF(AND(LEN($C87)&gt;0, LEN($E87)&gt;0), VLOOKUP($E87&amp;"-7", Indices!$E:$F, 2,FALSE), ""))</f>
        <v/>
      </c>
      <c r="G87" t="str">
        <f ca="1">IF(AND('Library Prep'!$G$12="CD", LEN(F87)&gt;0), VLOOKUP(F87, Indices!$E$8:$F$795, 2, FALSE), E87)</f>
        <v/>
      </c>
      <c r="H87" t="str">
        <f ca="1">IF(AND('Library Prep'!$G$12 = "CD", LEN('Library Prep'!$B82)&gt;0), 'Library Prep'!$D82&amp;"", IF(LEN($G87)&gt;0, VLOOKUP(G87&amp;"-5", Indices!$E:$F, 2,FALSE), ""))</f>
        <v/>
      </c>
      <c r="I87" t="str">
        <f>IF(AND('Library Prep'!$G$12 &lt;&gt; "CD", LEN('Library Prep'!$D82)&gt;0), 'Library Prep'!$D82, "")</f>
        <v/>
      </c>
    </row>
    <row r="88" spans="1:9" x14ac:dyDescent="0.3">
      <c r="A88" t="str">
        <f>IF(AND(LEN(TRIM('Library Prep'!$C$2)) &gt; 0, LEN(TRIM('Library Prep'!$B83))&gt;0), 'Library Prep'!$B83 &amp; "-" &amp; 'Library Prep'!$C$2, "")</f>
        <v/>
      </c>
      <c r="C88" t="str">
        <f>IF(AND(LEN('Library Prep'!$G$12)&gt;0, LEN(TRIM('Library Prep'!$B83)) &gt; 0), IF('Library Prep'!$G$12="CD", 'Library Prep'!$H83, RIGHT('Library Prep'!$G83, 1)), "")</f>
        <v/>
      </c>
      <c r="D88" t="str">
        <f>IF(LEN($C88)=0, "", IF('Library Prep'!$G$12 = "CD", VLOOKUP($C88, Indices!$G$8:$I$103, 2, FALSE), 'Library Prep'!$H83))</f>
        <v/>
      </c>
      <c r="E88" t="str">
        <f ca="1">IF(AND('Library Prep'!$G$12="CD", LEN(D88)&gt;0), VLOOKUP(D88, Indices!$E$8:$F$795, 2, FALSE), IF(LEN(D88)&gt;0, MID(VLOOKUP(D88, OFFSET(Indices!$G$8:$I$103, 0, MATCH("UD-" &amp; $C88, Indices!$G$6:$S$6,0)-1), 2,FALSE), 1, 7), ""))</f>
        <v/>
      </c>
      <c r="F88" t="str">
        <f ca="1">IF(AND('Library Prep'!$G$12="CD", LEN($C88)&gt;0), VLOOKUP($C88, Indices!$G$8:$I$103, 3, FALSE), IF(AND(LEN($C88)&gt;0, LEN($E88)&gt;0), VLOOKUP($E88&amp;"-7", Indices!$E:$F, 2,FALSE), ""))</f>
        <v/>
      </c>
      <c r="G88" t="str">
        <f ca="1">IF(AND('Library Prep'!$G$12="CD", LEN(F88)&gt;0), VLOOKUP(F88, Indices!$E$8:$F$795, 2, FALSE), E88)</f>
        <v/>
      </c>
      <c r="H88" t="str">
        <f ca="1">IF(AND('Library Prep'!$G$12 = "CD", LEN('Library Prep'!$B83)&gt;0), 'Library Prep'!$D83&amp;"", IF(LEN($G88)&gt;0, VLOOKUP(G88&amp;"-5", Indices!$E:$F, 2,FALSE), ""))</f>
        <v/>
      </c>
      <c r="I88" t="str">
        <f>IF(AND('Library Prep'!$G$12 &lt;&gt; "CD", LEN('Library Prep'!$D83)&gt;0), 'Library Prep'!$D83, "")</f>
        <v/>
      </c>
    </row>
    <row r="89" spans="1:9" x14ac:dyDescent="0.3">
      <c r="A89" t="str">
        <f>IF(AND(LEN(TRIM('Library Prep'!$C$2)) &gt; 0, LEN(TRIM('Library Prep'!$B84))&gt;0), 'Library Prep'!$B84 &amp; "-" &amp; 'Library Prep'!$C$2, "")</f>
        <v/>
      </c>
      <c r="C89" t="str">
        <f>IF(AND(LEN('Library Prep'!$G$12)&gt;0, LEN(TRIM('Library Prep'!$B84)) &gt; 0), IF('Library Prep'!$G$12="CD", 'Library Prep'!$H84, RIGHT('Library Prep'!$G84, 1)), "")</f>
        <v/>
      </c>
      <c r="D89" t="str">
        <f>IF(LEN($C89)=0, "", IF('Library Prep'!$G$12 = "CD", VLOOKUP($C89, Indices!$G$8:$I$103, 2, FALSE), 'Library Prep'!$H84))</f>
        <v/>
      </c>
      <c r="E89" t="str">
        <f ca="1">IF(AND('Library Prep'!$G$12="CD", LEN(D89)&gt;0), VLOOKUP(D89, Indices!$E$8:$F$795, 2, FALSE), IF(LEN(D89)&gt;0, MID(VLOOKUP(D89, OFFSET(Indices!$G$8:$I$103, 0, MATCH("UD-" &amp; $C89, Indices!$G$6:$S$6,0)-1), 2,FALSE), 1, 7), ""))</f>
        <v/>
      </c>
      <c r="F89" t="str">
        <f ca="1">IF(AND('Library Prep'!$G$12="CD", LEN($C89)&gt;0), VLOOKUP($C89, Indices!$G$8:$I$103, 3, FALSE), IF(AND(LEN($C89)&gt;0, LEN($E89)&gt;0), VLOOKUP($E89&amp;"-7", Indices!$E:$F, 2,FALSE), ""))</f>
        <v/>
      </c>
      <c r="G89" t="str">
        <f ca="1">IF(AND('Library Prep'!$G$12="CD", LEN(F89)&gt;0), VLOOKUP(F89, Indices!$E$8:$F$795, 2, FALSE), E89)</f>
        <v/>
      </c>
      <c r="H89" t="str">
        <f ca="1">IF(AND('Library Prep'!$G$12 = "CD", LEN('Library Prep'!$B84)&gt;0), 'Library Prep'!$D84&amp;"", IF(LEN($G89)&gt;0, VLOOKUP(G89&amp;"-5", Indices!$E:$F, 2,FALSE), ""))</f>
        <v/>
      </c>
      <c r="I89" t="str">
        <f>IF(AND('Library Prep'!$G$12 &lt;&gt; "CD", LEN('Library Prep'!$D84)&gt;0), 'Library Prep'!$D84, "")</f>
        <v/>
      </c>
    </row>
    <row r="90" spans="1:9" x14ac:dyDescent="0.3">
      <c r="A90" t="str">
        <f>IF(AND(LEN(TRIM('Library Prep'!$C$2)) &gt; 0, LEN(TRIM('Library Prep'!$B85))&gt;0), 'Library Prep'!$B85 &amp; "-" &amp; 'Library Prep'!$C$2, "")</f>
        <v/>
      </c>
      <c r="C90" t="str">
        <f>IF(AND(LEN('Library Prep'!$G$12)&gt;0, LEN(TRIM('Library Prep'!$B85)) &gt; 0), IF('Library Prep'!$G$12="CD", 'Library Prep'!$H85, RIGHT('Library Prep'!$G85, 1)), "")</f>
        <v/>
      </c>
      <c r="D90" t="str">
        <f>IF(LEN($C90)=0, "", IF('Library Prep'!$G$12 = "CD", VLOOKUP($C90, Indices!$G$8:$I$103, 2, FALSE), 'Library Prep'!$H85))</f>
        <v/>
      </c>
      <c r="E90" t="str">
        <f ca="1">IF(AND('Library Prep'!$G$12="CD", LEN(D90)&gt;0), VLOOKUP(D90, Indices!$E$8:$F$795, 2, FALSE), IF(LEN(D90)&gt;0, MID(VLOOKUP(D90, OFFSET(Indices!$G$8:$I$103, 0, MATCH("UD-" &amp; $C90, Indices!$G$6:$S$6,0)-1), 2,FALSE), 1, 7), ""))</f>
        <v/>
      </c>
      <c r="F90" t="str">
        <f ca="1">IF(AND('Library Prep'!$G$12="CD", LEN($C90)&gt;0), VLOOKUP($C90, Indices!$G$8:$I$103, 3, FALSE), IF(AND(LEN($C90)&gt;0, LEN($E90)&gt;0), VLOOKUP($E90&amp;"-7", Indices!$E:$F, 2,FALSE), ""))</f>
        <v/>
      </c>
      <c r="G90" t="str">
        <f ca="1">IF(AND('Library Prep'!$G$12="CD", LEN(F90)&gt;0), VLOOKUP(F90, Indices!$E$8:$F$795, 2, FALSE), E90)</f>
        <v/>
      </c>
      <c r="H90" t="str">
        <f ca="1">IF(AND('Library Prep'!$G$12 = "CD", LEN('Library Prep'!$B85)&gt;0), 'Library Prep'!$D85&amp;"", IF(LEN($G90)&gt;0, VLOOKUP(G90&amp;"-5", Indices!$E:$F, 2,FALSE), ""))</f>
        <v/>
      </c>
      <c r="I90" t="str">
        <f>IF(AND('Library Prep'!$G$12 &lt;&gt; "CD", LEN('Library Prep'!$D85)&gt;0), 'Library Prep'!$D85, "")</f>
        <v/>
      </c>
    </row>
    <row r="91" spans="1:9" x14ac:dyDescent="0.3">
      <c r="A91" t="str">
        <f>IF(AND(LEN(TRIM('Library Prep'!$C$2)) &gt; 0, LEN(TRIM('Library Prep'!$B86))&gt;0), 'Library Prep'!$B86 &amp; "-" &amp; 'Library Prep'!$C$2, "")</f>
        <v/>
      </c>
      <c r="C91" t="str">
        <f>IF(AND(LEN('Library Prep'!$G$12)&gt;0, LEN(TRIM('Library Prep'!$B86)) &gt; 0), IF('Library Prep'!$G$12="CD", 'Library Prep'!$H86, RIGHT('Library Prep'!$G86, 1)), "")</f>
        <v/>
      </c>
      <c r="D91" t="str">
        <f>IF(LEN($C91)=0, "", IF('Library Prep'!$G$12 = "CD", VLOOKUP($C91, Indices!$G$8:$I$103, 2, FALSE), 'Library Prep'!$H86))</f>
        <v/>
      </c>
      <c r="E91" t="str">
        <f ca="1">IF(AND('Library Prep'!$G$12="CD", LEN(D91)&gt;0), VLOOKUP(D91, Indices!$E$8:$F$795, 2, FALSE), IF(LEN(D91)&gt;0, MID(VLOOKUP(D91, OFFSET(Indices!$G$8:$I$103, 0, MATCH("UD-" &amp; $C91, Indices!$G$6:$S$6,0)-1), 2,FALSE), 1, 7), ""))</f>
        <v/>
      </c>
      <c r="F91" t="str">
        <f ca="1">IF(AND('Library Prep'!$G$12="CD", LEN($C91)&gt;0), VLOOKUP($C91, Indices!$G$8:$I$103, 3, FALSE), IF(AND(LEN($C91)&gt;0, LEN($E91)&gt;0), VLOOKUP($E91&amp;"-7", Indices!$E:$F, 2,FALSE), ""))</f>
        <v/>
      </c>
      <c r="G91" t="str">
        <f ca="1">IF(AND('Library Prep'!$G$12="CD", LEN(F91)&gt;0), VLOOKUP(F91, Indices!$E$8:$F$795, 2, FALSE), E91)</f>
        <v/>
      </c>
      <c r="H91" t="str">
        <f ca="1">IF(AND('Library Prep'!$G$12 = "CD", LEN('Library Prep'!$B86)&gt;0), 'Library Prep'!$D86&amp;"", IF(LEN($G91)&gt;0, VLOOKUP(G91&amp;"-5", Indices!$E:$F, 2,FALSE), ""))</f>
        <v/>
      </c>
      <c r="I91" t="str">
        <f>IF(AND('Library Prep'!$G$12 &lt;&gt; "CD", LEN('Library Prep'!$D86)&gt;0), 'Library Prep'!$D86, "")</f>
        <v/>
      </c>
    </row>
    <row r="92" spans="1:9" x14ac:dyDescent="0.3">
      <c r="A92" t="str">
        <f>IF(AND(LEN(TRIM('Library Prep'!$C$2)) &gt; 0, LEN(TRIM('Library Prep'!$B87))&gt;0), 'Library Prep'!$B87 &amp; "-" &amp; 'Library Prep'!$C$2, "")</f>
        <v/>
      </c>
      <c r="C92" t="str">
        <f>IF(AND(LEN('Library Prep'!$G$12)&gt;0, LEN(TRIM('Library Prep'!$B87)) &gt; 0), IF('Library Prep'!$G$12="CD", 'Library Prep'!$H87, RIGHT('Library Prep'!$G87, 1)), "")</f>
        <v/>
      </c>
      <c r="D92" t="str">
        <f>IF(LEN($C92)=0, "", IF('Library Prep'!$G$12 = "CD", VLOOKUP($C92, Indices!$G$8:$I$103, 2, FALSE), 'Library Prep'!$H87))</f>
        <v/>
      </c>
      <c r="E92" t="str">
        <f ca="1">IF(AND('Library Prep'!$G$12="CD", LEN(D92)&gt;0), VLOOKUP(D92, Indices!$E$8:$F$795, 2, FALSE), IF(LEN(D92)&gt;0, MID(VLOOKUP(D92, OFFSET(Indices!$G$8:$I$103, 0, MATCH("UD-" &amp; $C92, Indices!$G$6:$S$6,0)-1), 2,FALSE), 1, 7), ""))</f>
        <v/>
      </c>
      <c r="F92" t="str">
        <f ca="1">IF(AND('Library Prep'!$G$12="CD", LEN($C92)&gt;0), VLOOKUP($C92, Indices!$G$8:$I$103, 3, FALSE), IF(AND(LEN($C92)&gt;0, LEN($E92)&gt;0), VLOOKUP($E92&amp;"-7", Indices!$E:$F, 2,FALSE), ""))</f>
        <v/>
      </c>
      <c r="G92" t="str">
        <f ca="1">IF(AND('Library Prep'!$G$12="CD", LEN(F92)&gt;0), VLOOKUP(F92, Indices!$E$8:$F$795, 2, FALSE), E92)</f>
        <v/>
      </c>
      <c r="H92" t="str">
        <f ca="1">IF(AND('Library Prep'!$G$12 = "CD", LEN('Library Prep'!$B87)&gt;0), 'Library Prep'!$D87&amp;"", IF(LEN($G92)&gt;0, VLOOKUP(G92&amp;"-5", Indices!$E:$F, 2,FALSE), ""))</f>
        <v/>
      </c>
      <c r="I92" t="str">
        <f>IF(AND('Library Prep'!$G$12 &lt;&gt; "CD", LEN('Library Prep'!$D87)&gt;0), 'Library Prep'!$D87, "")</f>
        <v/>
      </c>
    </row>
    <row r="93" spans="1:9" x14ac:dyDescent="0.3">
      <c r="A93" t="str">
        <f>IF(AND(LEN(TRIM('Library Prep'!$C$2)) &gt; 0, LEN(TRIM('Library Prep'!$B88))&gt;0), 'Library Prep'!$B88 &amp; "-" &amp; 'Library Prep'!$C$2, "")</f>
        <v/>
      </c>
      <c r="C93" t="str">
        <f>IF(AND(LEN('Library Prep'!$G$12)&gt;0, LEN(TRIM('Library Prep'!$B88)) &gt; 0), IF('Library Prep'!$G$12="CD", 'Library Prep'!$H88, RIGHT('Library Prep'!$G88, 1)), "")</f>
        <v/>
      </c>
      <c r="D93" t="str">
        <f>IF(LEN($C93)=0, "", IF('Library Prep'!$G$12 = "CD", VLOOKUP($C93, Indices!$G$8:$I$103, 2, FALSE), 'Library Prep'!$H88))</f>
        <v/>
      </c>
      <c r="E93" t="str">
        <f ca="1">IF(AND('Library Prep'!$G$12="CD", LEN(D93)&gt;0), VLOOKUP(D93, Indices!$E$8:$F$795, 2, FALSE), IF(LEN(D93)&gt;0, MID(VLOOKUP(D93, OFFSET(Indices!$G$8:$I$103, 0, MATCH("UD-" &amp; $C93, Indices!$G$6:$S$6,0)-1), 2,FALSE), 1, 7), ""))</f>
        <v/>
      </c>
      <c r="F93" t="str">
        <f ca="1">IF(AND('Library Prep'!$G$12="CD", LEN($C93)&gt;0), VLOOKUP($C93, Indices!$G$8:$I$103, 3, FALSE), IF(AND(LEN($C93)&gt;0, LEN($E93)&gt;0), VLOOKUP($E93&amp;"-7", Indices!$E:$F, 2,FALSE), ""))</f>
        <v/>
      </c>
      <c r="G93" t="str">
        <f ca="1">IF(AND('Library Prep'!$G$12="CD", LEN(F93)&gt;0), VLOOKUP(F93, Indices!$E$8:$F$795, 2, FALSE), E93)</f>
        <v/>
      </c>
      <c r="H93" t="str">
        <f ca="1">IF(AND('Library Prep'!$G$12 = "CD", LEN('Library Prep'!$B88)&gt;0), 'Library Prep'!$D88&amp;"", IF(LEN($G93)&gt;0, VLOOKUP(G93&amp;"-5", Indices!$E:$F, 2,FALSE), ""))</f>
        <v/>
      </c>
      <c r="I93" t="str">
        <f>IF(AND('Library Prep'!$G$12 &lt;&gt; "CD", LEN('Library Prep'!$D88)&gt;0), 'Library Prep'!$D88, "")</f>
        <v/>
      </c>
    </row>
    <row r="94" spans="1:9" x14ac:dyDescent="0.3">
      <c r="A94" t="str">
        <f>IF(AND(LEN(TRIM('Library Prep'!$C$2)) &gt; 0, LEN(TRIM('Library Prep'!$B89))&gt;0), 'Library Prep'!$B89 &amp; "-" &amp; 'Library Prep'!$C$2, "")</f>
        <v/>
      </c>
      <c r="C94" t="str">
        <f>IF(AND(LEN('Library Prep'!$G$12)&gt;0, LEN(TRIM('Library Prep'!$B89)) &gt; 0), IF('Library Prep'!$G$12="CD", 'Library Prep'!$H89, RIGHT('Library Prep'!$G89, 1)), "")</f>
        <v/>
      </c>
      <c r="D94" t="str">
        <f>IF(LEN($C94)=0, "", IF('Library Prep'!$G$12 = "CD", VLOOKUP($C94, Indices!$G$8:$I$103, 2, FALSE), 'Library Prep'!$H89))</f>
        <v/>
      </c>
      <c r="E94" t="str">
        <f ca="1">IF(AND('Library Prep'!$G$12="CD", LEN(D94)&gt;0), VLOOKUP(D94, Indices!$E$8:$F$795, 2, FALSE), IF(LEN(D94)&gt;0, MID(VLOOKUP(D94, OFFSET(Indices!$G$8:$I$103, 0, MATCH("UD-" &amp; $C94, Indices!$G$6:$S$6,0)-1), 2,FALSE), 1, 7), ""))</f>
        <v/>
      </c>
      <c r="F94" t="str">
        <f ca="1">IF(AND('Library Prep'!$G$12="CD", LEN($C94)&gt;0), VLOOKUP($C94, Indices!$G$8:$I$103, 3, FALSE), IF(AND(LEN($C94)&gt;0, LEN($E94)&gt;0), VLOOKUP($E94&amp;"-7", Indices!$E:$F, 2,FALSE), ""))</f>
        <v/>
      </c>
      <c r="G94" t="str">
        <f ca="1">IF(AND('Library Prep'!$G$12="CD", LEN(F94)&gt;0), VLOOKUP(F94, Indices!$E$8:$F$795, 2, FALSE), E94)</f>
        <v/>
      </c>
      <c r="H94" t="str">
        <f ca="1">IF(AND('Library Prep'!$G$12 = "CD", LEN('Library Prep'!$B89)&gt;0), 'Library Prep'!$D89&amp;"", IF(LEN($G94)&gt;0, VLOOKUP(G94&amp;"-5", Indices!$E:$F, 2,FALSE), ""))</f>
        <v/>
      </c>
      <c r="I94" t="str">
        <f>IF(AND('Library Prep'!$G$12 &lt;&gt; "CD", LEN('Library Prep'!$D89)&gt;0), 'Library Prep'!$D89, "")</f>
        <v/>
      </c>
    </row>
    <row r="95" spans="1:9" x14ac:dyDescent="0.3">
      <c r="A95" t="str">
        <f>IF(AND(LEN(TRIM('Library Prep'!$C$2)) &gt; 0, LEN(TRIM('Library Prep'!$B90))&gt;0), 'Library Prep'!$B90 &amp; "-" &amp; 'Library Prep'!$C$2, "")</f>
        <v/>
      </c>
      <c r="C95" t="str">
        <f>IF(AND(LEN('Library Prep'!$G$12)&gt;0, LEN(TRIM('Library Prep'!$B90)) &gt; 0), IF('Library Prep'!$G$12="CD", 'Library Prep'!$H90, RIGHT('Library Prep'!$G90, 1)), "")</f>
        <v/>
      </c>
      <c r="D95" t="str">
        <f>IF(LEN($C95)=0, "", IF('Library Prep'!$G$12 = "CD", VLOOKUP($C95, Indices!$G$8:$I$103, 2, FALSE), 'Library Prep'!$H90))</f>
        <v/>
      </c>
      <c r="E95" t="str">
        <f ca="1">IF(AND('Library Prep'!$G$12="CD", LEN(D95)&gt;0), VLOOKUP(D95, Indices!$E$8:$F$795, 2, FALSE), IF(LEN(D95)&gt;0, MID(VLOOKUP(D95, OFFSET(Indices!$G$8:$I$103, 0, MATCH("UD-" &amp; $C95, Indices!$G$6:$S$6,0)-1), 2,FALSE), 1, 7), ""))</f>
        <v/>
      </c>
      <c r="F95" t="str">
        <f ca="1">IF(AND('Library Prep'!$G$12="CD", LEN($C95)&gt;0), VLOOKUP($C95, Indices!$G$8:$I$103, 3, FALSE), IF(AND(LEN($C95)&gt;0, LEN($E95)&gt;0), VLOOKUP($E95&amp;"-7", Indices!$E:$F, 2,FALSE), ""))</f>
        <v/>
      </c>
      <c r="G95" t="str">
        <f ca="1">IF(AND('Library Prep'!$G$12="CD", LEN(F95)&gt;0), VLOOKUP(F95, Indices!$E$8:$F$795, 2, FALSE), E95)</f>
        <v/>
      </c>
      <c r="H95" t="str">
        <f ca="1">IF(AND('Library Prep'!$G$12 = "CD", LEN('Library Prep'!$B90)&gt;0), 'Library Prep'!$D90&amp;"", IF(LEN($G95)&gt;0, VLOOKUP(G95&amp;"-5", Indices!$E:$F, 2,FALSE), ""))</f>
        <v/>
      </c>
      <c r="I95" t="str">
        <f>IF(AND('Library Prep'!$G$12 &lt;&gt; "CD", LEN('Library Prep'!$D90)&gt;0), 'Library Prep'!$D90, "")</f>
        <v/>
      </c>
    </row>
    <row r="96" spans="1:9" x14ac:dyDescent="0.3">
      <c r="A96" t="str">
        <f>IF(AND(LEN(TRIM('Library Prep'!$C$2)) &gt; 0, LEN(TRIM('Library Prep'!$B91))&gt;0), 'Library Prep'!$B91 &amp; "-" &amp; 'Library Prep'!$C$2, "")</f>
        <v/>
      </c>
      <c r="C96" t="str">
        <f>IF(AND(LEN('Library Prep'!$G$12)&gt;0, LEN(TRIM('Library Prep'!$B91)) &gt; 0), IF('Library Prep'!$G$12="CD", 'Library Prep'!$H91, RIGHT('Library Prep'!$G91, 1)), "")</f>
        <v/>
      </c>
      <c r="D96" t="str">
        <f>IF(LEN($C96)=0, "", IF('Library Prep'!$G$12 = "CD", VLOOKUP($C96, Indices!$G$8:$I$103, 2, FALSE), 'Library Prep'!$H91))</f>
        <v/>
      </c>
      <c r="E96" t="str">
        <f ca="1">IF(AND('Library Prep'!$G$12="CD", LEN(D96)&gt;0), VLOOKUP(D96, Indices!$E$8:$F$795, 2, FALSE), IF(LEN(D96)&gt;0, MID(VLOOKUP(D96, OFFSET(Indices!$G$8:$I$103, 0, MATCH("UD-" &amp; $C96, Indices!$G$6:$S$6,0)-1), 2,FALSE), 1, 7), ""))</f>
        <v/>
      </c>
      <c r="F96" t="str">
        <f ca="1">IF(AND('Library Prep'!$G$12="CD", LEN($C96)&gt;0), VLOOKUP($C96, Indices!$G$8:$I$103, 3, FALSE), IF(AND(LEN($C96)&gt;0, LEN($E96)&gt;0), VLOOKUP($E96&amp;"-7", Indices!$E:$F, 2,FALSE), ""))</f>
        <v/>
      </c>
      <c r="G96" t="str">
        <f ca="1">IF(AND('Library Prep'!$G$12="CD", LEN(F96)&gt;0), VLOOKUP(F96, Indices!$E$8:$F$795, 2, FALSE), E96)</f>
        <v/>
      </c>
      <c r="H96" t="str">
        <f ca="1">IF(AND('Library Prep'!$G$12 = "CD", LEN('Library Prep'!$B91)&gt;0), 'Library Prep'!$D91&amp;"", IF(LEN($G96)&gt;0, VLOOKUP(G96&amp;"-5", Indices!$E:$F, 2,FALSE), ""))</f>
        <v/>
      </c>
      <c r="I96" t="str">
        <f>IF(AND('Library Prep'!$G$12 &lt;&gt; "CD", LEN('Library Prep'!$D91)&gt;0), 'Library Prep'!$D91, "")</f>
        <v/>
      </c>
    </row>
    <row r="97" spans="1:9" x14ac:dyDescent="0.3">
      <c r="A97" t="str">
        <f>IF(AND(LEN(TRIM('Library Prep'!$C$2)) &gt; 0, LEN(TRIM('Library Prep'!$B92))&gt;0), 'Library Prep'!$B92 &amp; "-" &amp; 'Library Prep'!$C$2, "")</f>
        <v/>
      </c>
      <c r="C97" t="str">
        <f>IF(AND(LEN('Library Prep'!$G$12)&gt;0, LEN(TRIM('Library Prep'!$B92)) &gt; 0), IF('Library Prep'!$G$12="CD", 'Library Prep'!$H92, RIGHT('Library Prep'!$G92, 1)), "")</f>
        <v/>
      </c>
      <c r="D97" t="str">
        <f>IF(LEN($C97)=0, "", IF('Library Prep'!$G$12 = "CD", VLOOKUP($C97, Indices!$G$8:$I$103, 2, FALSE), 'Library Prep'!$H92))</f>
        <v/>
      </c>
      <c r="E97" t="str">
        <f ca="1">IF(AND('Library Prep'!$G$12="CD", LEN(D97)&gt;0), VLOOKUP(D97, Indices!$E$8:$F$795, 2, FALSE), IF(LEN(D97)&gt;0, MID(VLOOKUP(D97, OFFSET(Indices!$G$8:$I$103, 0, MATCH("UD-" &amp; $C97, Indices!$G$6:$S$6,0)-1), 2,FALSE), 1, 7), ""))</f>
        <v/>
      </c>
      <c r="F97" t="str">
        <f ca="1">IF(AND('Library Prep'!$G$12="CD", LEN($C97)&gt;0), VLOOKUP($C97, Indices!$G$8:$I$103, 3, FALSE), IF(AND(LEN($C97)&gt;0, LEN($E97)&gt;0), VLOOKUP($E97&amp;"-7", Indices!$E:$F, 2,FALSE), ""))</f>
        <v/>
      </c>
      <c r="G97" t="str">
        <f ca="1">IF(AND('Library Prep'!$G$12="CD", LEN(F97)&gt;0), VLOOKUP(F97, Indices!$E$8:$F$795, 2, FALSE), E97)</f>
        <v/>
      </c>
      <c r="H97" t="str">
        <f ca="1">IF(AND('Library Prep'!$G$12 = "CD", LEN('Library Prep'!$B92)&gt;0), 'Library Prep'!$D92&amp;"", IF(LEN($G97)&gt;0, VLOOKUP(G97&amp;"-5", Indices!$E:$F, 2,FALSE), ""))</f>
        <v/>
      </c>
      <c r="I97" t="str">
        <f>IF(AND('Library Prep'!$G$12 &lt;&gt; "CD", LEN('Library Prep'!$D92)&gt;0), 'Library Prep'!$D92, "")</f>
        <v/>
      </c>
    </row>
    <row r="98" spans="1:9" x14ac:dyDescent="0.3">
      <c r="A98" t="str">
        <f>IF(AND(LEN(TRIM('Library Prep'!$C$2)) &gt; 0, LEN(TRIM('Library Prep'!$B93))&gt;0), 'Library Prep'!$B93 &amp; "-" &amp; 'Library Prep'!$C$2, "")</f>
        <v/>
      </c>
      <c r="C98" t="str">
        <f>IF(AND(LEN('Library Prep'!$G$12)&gt;0, LEN(TRIM('Library Prep'!$B93)) &gt; 0), IF('Library Prep'!$G$12="CD", 'Library Prep'!$H93, RIGHT('Library Prep'!$G93, 1)), "")</f>
        <v/>
      </c>
      <c r="D98" t="str">
        <f>IF(LEN($C98)=0, "", IF('Library Prep'!$G$12 = "CD", VLOOKUP($C98, Indices!$G$8:$I$103, 2, FALSE), 'Library Prep'!$H93))</f>
        <v/>
      </c>
      <c r="E98" t="str">
        <f ca="1">IF(AND('Library Prep'!$G$12="CD", LEN(D98)&gt;0), VLOOKUP(D98, Indices!$E$8:$F$795, 2, FALSE), IF(LEN(D98)&gt;0, MID(VLOOKUP(D98, OFFSET(Indices!$G$8:$I$103, 0, MATCH("UD-" &amp; $C98, Indices!$G$6:$S$6,0)-1), 2,FALSE), 1, 7), ""))</f>
        <v/>
      </c>
      <c r="F98" t="str">
        <f ca="1">IF(AND('Library Prep'!$G$12="CD", LEN($C98)&gt;0), VLOOKUP($C98, Indices!$G$8:$I$103, 3, FALSE), IF(AND(LEN($C98)&gt;0, LEN($E98)&gt;0), VLOOKUP($E98&amp;"-7", Indices!$E:$F, 2,FALSE), ""))</f>
        <v/>
      </c>
      <c r="G98" t="str">
        <f ca="1">IF(AND('Library Prep'!$G$12="CD", LEN(F98)&gt;0), VLOOKUP(F98, Indices!$E$8:$F$795, 2, FALSE), E98)</f>
        <v/>
      </c>
      <c r="H98" t="str">
        <f ca="1">IF(AND('Library Prep'!$G$12 = "CD", LEN('Library Prep'!$B93)&gt;0), 'Library Prep'!$D93&amp;"", IF(LEN($G98)&gt;0, VLOOKUP(G98&amp;"-5", Indices!$E:$F, 2,FALSE), ""))</f>
        <v/>
      </c>
      <c r="I98" t="str">
        <f>IF(AND('Library Prep'!$G$12 &lt;&gt; "CD", LEN('Library Prep'!$D93)&gt;0), 'Library Prep'!$D93, "")</f>
        <v/>
      </c>
    </row>
    <row r="99" spans="1:9" x14ac:dyDescent="0.3">
      <c r="A99" t="str">
        <f>IF(AND(LEN(TRIM('Library Prep'!$C$2)) &gt; 0, LEN(TRIM('Library Prep'!$B94))&gt;0), 'Library Prep'!$B94 &amp; "-" &amp; 'Library Prep'!$C$2, "")</f>
        <v/>
      </c>
      <c r="C99" t="str">
        <f>IF(AND(LEN('Library Prep'!$G$12)&gt;0, LEN(TRIM('Library Prep'!$B94)) &gt; 0), IF('Library Prep'!$G$12="CD", 'Library Prep'!$H94, RIGHT('Library Prep'!$G94, 1)), "")</f>
        <v/>
      </c>
      <c r="D99" t="str">
        <f>IF(LEN($C99)=0, "", IF('Library Prep'!$G$12 = "CD", VLOOKUP($C99, Indices!$G$8:$I$103, 2, FALSE), 'Library Prep'!$H94))</f>
        <v/>
      </c>
      <c r="E99" t="str">
        <f ca="1">IF(AND('Library Prep'!$G$12="CD", LEN(D99)&gt;0), VLOOKUP(D99, Indices!$E$8:$F$795, 2, FALSE), IF(LEN(D99)&gt;0, MID(VLOOKUP(D99, OFFSET(Indices!$G$8:$I$103, 0, MATCH("UD-" &amp; $C99, Indices!$G$6:$S$6,0)-1), 2,FALSE), 1, 7), ""))</f>
        <v/>
      </c>
      <c r="F99" t="str">
        <f ca="1">IF(AND('Library Prep'!$G$12="CD", LEN($C99)&gt;0), VLOOKUP($C99, Indices!$G$8:$I$103, 3, FALSE), IF(AND(LEN($C99)&gt;0, LEN($E99)&gt;0), VLOOKUP($E99&amp;"-7", Indices!$E:$F, 2,FALSE), ""))</f>
        <v/>
      </c>
      <c r="G99" t="str">
        <f ca="1">IF(AND('Library Prep'!$G$12="CD", LEN(F99)&gt;0), VLOOKUP(F99, Indices!$E$8:$F$795, 2, FALSE), E99)</f>
        <v/>
      </c>
      <c r="H99" t="str">
        <f ca="1">IF(AND('Library Prep'!$G$12 = "CD", LEN('Library Prep'!$B94)&gt;0), 'Library Prep'!$D94&amp;"", IF(LEN($G99)&gt;0, VLOOKUP(G99&amp;"-5", Indices!$E:$F, 2,FALSE), ""))</f>
        <v/>
      </c>
      <c r="I99" t="str">
        <f>IF(AND('Library Prep'!$G$12 &lt;&gt; "CD", LEN('Library Prep'!$D94)&gt;0), 'Library Prep'!$D94, "")</f>
        <v/>
      </c>
    </row>
    <row r="100" spans="1:9" x14ac:dyDescent="0.3">
      <c r="A100" t="str">
        <f>IF(AND(LEN(TRIM('Library Prep'!$C$2)) &gt; 0, LEN(TRIM('Library Prep'!$B95))&gt;0), 'Library Prep'!$B95 &amp; "-" &amp; 'Library Prep'!$C$2, "")</f>
        <v/>
      </c>
      <c r="C100" t="str">
        <f>IF(AND(LEN('Library Prep'!$G$12)&gt;0, LEN(TRIM('Library Prep'!$B95)) &gt; 0), IF('Library Prep'!$G$12="CD", 'Library Prep'!$H95, RIGHT('Library Prep'!$G95, 1)), "")</f>
        <v/>
      </c>
      <c r="D100" t="str">
        <f>IF(LEN($C100)=0, "", IF('Library Prep'!$G$12 = "CD", VLOOKUP($C100, Indices!$G$8:$I$103, 2, FALSE), 'Library Prep'!$H95))</f>
        <v/>
      </c>
      <c r="E100" t="str">
        <f ca="1">IF(AND('Library Prep'!$G$12="CD", LEN(D100)&gt;0), VLOOKUP(D100, Indices!$E$8:$F$795, 2, FALSE), IF(LEN(D100)&gt;0, MID(VLOOKUP(D100, OFFSET(Indices!$G$8:$I$103, 0, MATCH("UD-" &amp; $C100, Indices!$G$6:$S$6,0)-1), 2,FALSE), 1, 7), ""))</f>
        <v/>
      </c>
      <c r="F100" t="str">
        <f ca="1">IF(AND('Library Prep'!$G$12="CD", LEN($C100)&gt;0), VLOOKUP($C100, Indices!$G$8:$I$103, 3, FALSE), IF(AND(LEN($C100)&gt;0, LEN($E100)&gt;0), VLOOKUP($E100&amp;"-7", Indices!$E:$F, 2,FALSE), ""))</f>
        <v/>
      </c>
      <c r="G100" t="str">
        <f ca="1">IF(AND('Library Prep'!$G$12="CD", LEN(F100)&gt;0), VLOOKUP(F100, Indices!$E$8:$F$795, 2, FALSE), E100)</f>
        <v/>
      </c>
      <c r="H100" t="str">
        <f ca="1">IF(AND('Library Prep'!$G$12 = "CD", LEN('Library Prep'!$B95)&gt;0), 'Library Prep'!$D95&amp;"", IF(LEN($G100)&gt;0, VLOOKUP(G100&amp;"-5", Indices!$E:$F, 2,FALSE), ""))</f>
        <v/>
      </c>
      <c r="I100" t="str">
        <f>IF(AND('Library Prep'!$G$12 &lt;&gt; "CD", LEN('Library Prep'!$D95)&gt;0), 'Library Prep'!$D95, "")</f>
        <v/>
      </c>
    </row>
    <row r="101" spans="1:9" x14ac:dyDescent="0.3">
      <c r="A101" t="str">
        <f>IF(AND(LEN(TRIM('Library Prep'!$C$2)) &gt; 0, LEN(TRIM('Library Prep'!$B96))&gt;0), 'Library Prep'!$B96 &amp; "-" &amp; 'Library Prep'!$C$2, "")</f>
        <v/>
      </c>
      <c r="C101" t="str">
        <f>IF(AND(LEN('Library Prep'!$G$12)&gt;0, LEN(TRIM('Library Prep'!$B96)) &gt; 0), IF('Library Prep'!$G$12="CD", 'Library Prep'!$H96, RIGHT('Library Prep'!$G96, 1)), "")</f>
        <v/>
      </c>
      <c r="D101" t="str">
        <f>IF(LEN($C101)=0, "", IF('Library Prep'!$G$12 = "CD", VLOOKUP($C101, Indices!$G$8:$I$103, 2, FALSE), 'Library Prep'!$H96))</f>
        <v/>
      </c>
      <c r="E101" t="str">
        <f ca="1">IF(AND('Library Prep'!$G$12="CD", LEN(D101)&gt;0), VLOOKUP(D101, Indices!$E$8:$F$795, 2, FALSE), IF(LEN(D101)&gt;0, MID(VLOOKUP(D101, OFFSET(Indices!$G$8:$I$103, 0, MATCH("UD-" &amp; $C101, Indices!$G$6:$S$6,0)-1), 2,FALSE), 1, 7), ""))</f>
        <v/>
      </c>
      <c r="F101" t="str">
        <f ca="1">IF(AND('Library Prep'!$G$12="CD", LEN($C101)&gt;0), VLOOKUP($C101, Indices!$G$8:$I$103, 3, FALSE), IF(AND(LEN($C101)&gt;0, LEN($E101)&gt;0), VLOOKUP($E101&amp;"-7", Indices!$E:$F, 2,FALSE), ""))</f>
        <v/>
      </c>
      <c r="G101" t="str">
        <f ca="1">IF(AND('Library Prep'!$G$12="CD", LEN(F101)&gt;0), VLOOKUP(F101, Indices!$E$8:$F$795, 2, FALSE), E101)</f>
        <v/>
      </c>
      <c r="H101" t="str">
        <f ca="1">IF(AND('Library Prep'!$G$12 = "CD", LEN('Library Prep'!$B96)&gt;0), 'Library Prep'!$D96&amp;"", IF(LEN($G101)&gt;0, VLOOKUP(G101&amp;"-5", Indices!$E:$F, 2,FALSE), ""))</f>
        <v/>
      </c>
      <c r="I101" t="str">
        <f>IF(AND('Library Prep'!$G$12 &lt;&gt; "CD", LEN('Library Prep'!$D96)&gt;0), 'Library Prep'!$D96, "")</f>
        <v/>
      </c>
    </row>
    <row r="102" spans="1:9" x14ac:dyDescent="0.3">
      <c r="A102" t="str">
        <f>IF(AND(LEN(TRIM('Library Prep'!$C$2)) &gt; 0, LEN(TRIM('Library Prep'!$B97))&gt;0), 'Library Prep'!$B97 &amp; "-" &amp; 'Library Prep'!$C$2, "")</f>
        <v/>
      </c>
      <c r="C102" t="str">
        <f>IF(AND(LEN('Library Prep'!$G$12)&gt;0, LEN(TRIM('Library Prep'!$B97)) &gt; 0), IF('Library Prep'!$G$12="CD", 'Library Prep'!$H97, RIGHT('Library Prep'!$G97, 1)), "")</f>
        <v/>
      </c>
      <c r="D102" t="str">
        <f>IF(LEN($C102)=0, "", IF('Library Prep'!$G$12 = "CD", VLOOKUP($C102, Indices!$G$8:$I$103, 2, FALSE), 'Library Prep'!$H97))</f>
        <v/>
      </c>
      <c r="E102" t="str">
        <f ca="1">IF(AND('Library Prep'!$G$12="CD", LEN(D102)&gt;0), VLOOKUP(D102, Indices!$E$8:$F$795, 2, FALSE), IF(LEN(D102)&gt;0, MID(VLOOKUP(D102, OFFSET(Indices!$G$8:$I$103, 0, MATCH("UD-" &amp; $C102, Indices!$G$6:$S$6,0)-1), 2,FALSE), 1, 7), ""))</f>
        <v/>
      </c>
      <c r="F102" t="str">
        <f ca="1">IF(AND('Library Prep'!$G$12="CD", LEN($C102)&gt;0), VLOOKUP($C102, Indices!$G$8:$I$103, 3, FALSE), IF(AND(LEN($C102)&gt;0, LEN($E102)&gt;0), VLOOKUP($E102&amp;"-7", Indices!$E:$F, 2,FALSE), ""))</f>
        <v/>
      </c>
      <c r="G102" t="str">
        <f ca="1">IF(AND('Library Prep'!$G$12="CD", LEN(F102)&gt;0), VLOOKUP(F102, Indices!$E$8:$F$795, 2, FALSE), E102)</f>
        <v/>
      </c>
      <c r="H102" t="str">
        <f ca="1">IF(AND('Library Prep'!$G$12 = "CD", LEN('Library Prep'!$B97)&gt;0), 'Library Prep'!$D97&amp;"", IF(LEN($G102)&gt;0, VLOOKUP(G102&amp;"-5", Indices!$E:$F, 2,FALSE), ""))</f>
        <v/>
      </c>
      <c r="I102" t="str">
        <f>IF(AND('Library Prep'!$G$12 &lt;&gt; "CD", LEN('Library Prep'!$D97)&gt;0), 'Library Prep'!$D97, "")</f>
        <v/>
      </c>
    </row>
    <row r="103" spans="1:9" x14ac:dyDescent="0.3">
      <c r="A103" t="str">
        <f>IF(AND(LEN(TRIM('Library Prep'!$C$2)) &gt; 0, LEN(TRIM('Library Prep'!$B98))&gt;0), 'Library Prep'!$B98 &amp; "-" &amp; 'Library Prep'!$C$2, "")</f>
        <v/>
      </c>
      <c r="C103" t="str">
        <f>IF(AND(LEN('Library Prep'!$G$12)&gt;0, LEN(TRIM('Library Prep'!$B98)) &gt; 0), IF('Library Prep'!$G$12="CD", 'Library Prep'!$H98, RIGHT('Library Prep'!$G98, 1)), "")</f>
        <v/>
      </c>
      <c r="D103" t="str">
        <f>IF(LEN($C103)=0, "", IF('Library Prep'!$G$12 = "CD", VLOOKUP($C103, Indices!$G$8:$I$103, 2, FALSE), 'Library Prep'!$H98))</f>
        <v/>
      </c>
      <c r="E103" t="str">
        <f ca="1">IF(AND('Library Prep'!$G$12="CD", LEN(D103)&gt;0), VLOOKUP(D103, Indices!$E$8:$F$795, 2, FALSE), IF(LEN(D103)&gt;0, MID(VLOOKUP(D103, OFFSET(Indices!$G$8:$I$103, 0, MATCH("UD-" &amp; $C103, Indices!$G$6:$S$6,0)-1), 2,FALSE), 1, 7), ""))</f>
        <v/>
      </c>
      <c r="F103" t="str">
        <f ca="1">IF(AND('Library Prep'!$G$12="CD", LEN($C103)&gt;0), VLOOKUP($C103, Indices!$G$8:$I$103, 3, FALSE), IF(AND(LEN($C103)&gt;0, LEN($E103)&gt;0), VLOOKUP($E103&amp;"-7", Indices!$E:$F, 2,FALSE), ""))</f>
        <v/>
      </c>
      <c r="G103" t="str">
        <f ca="1">IF(AND('Library Prep'!$G$12="CD", LEN(F103)&gt;0), VLOOKUP(F103, Indices!$E$8:$F$795, 2, FALSE), E103)</f>
        <v/>
      </c>
      <c r="H103" t="str">
        <f ca="1">IF(AND('Library Prep'!$G$12 = "CD", LEN('Library Prep'!$B98)&gt;0), 'Library Prep'!$D98&amp;"", IF(LEN($G103)&gt;0, VLOOKUP(G103&amp;"-5", Indices!$E:$F, 2,FALSE), ""))</f>
        <v/>
      </c>
      <c r="I103" t="str">
        <f>IF(AND('Library Prep'!$G$12 &lt;&gt; "CD", LEN('Library Prep'!$D98)&gt;0), 'Library Prep'!$D98, "")</f>
        <v/>
      </c>
    </row>
    <row r="104" spans="1:9" x14ac:dyDescent="0.3">
      <c r="A104" t="str">
        <f>IF(AND(LEN(TRIM('Library Prep'!$C$2)) &gt; 0, LEN(TRIM('Library Prep'!$B99))&gt;0), 'Library Prep'!$B99 &amp; "-" &amp; 'Library Prep'!$C$2, "")</f>
        <v/>
      </c>
      <c r="C104" t="str">
        <f>IF(AND(LEN('Library Prep'!$G$12)&gt;0, LEN(TRIM('Library Prep'!$B99)) &gt; 0), IF('Library Prep'!$G$12="CD", 'Library Prep'!$H99, RIGHT('Library Prep'!$G99, 1)), "")</f>
        <v/>
      </c>
      <c r="D104" t="str">
        <f>IF(LEN($C104)=0, "", IF('Library Prep'!$G$12 = "CD", VLOOKUP($C104, Indices!$G$8:$I$103, 2, FALSE), 'Library Prep'!$H99))</f>
        <v/>
      </c>
      <c r="E104" t="str">
        <f ca="1">IF(AND('Library Prep'!$G$12="CD", LEN(D104)&gt;0), VLOOKUP(D104, Indices!$E$8:$F$795, 2, FALSE), IF(LEN(D104)&gt;0, MID(VLOOKUP(D104, OFFSET(Indices!$G$8:$I$103, 0, MATCH("UD-" &amp; $C104, Indices!$G$6:$S$6,0)-1), 2,FALSE), 1, 7), ""))</f>
        <v/>
      </c>
      <c r="F104" t="str">
        <f ca="1">IF(AND('Library Prep'!$G$12="CD", LEN($C104)&gt;0), VLOOKUP($C104, Indices!$G$8:$I$103, 3, FALSE), IF(AND(LEN($C104)&gt;0, LEN($E104)&gt;0), VLOOKUP($E104&amp;"-7", Indices!$E:$F, 2,FALSE), ""))</f>
        <v/>
      </c>
      <c r="G104" t="str">
        <f ca="1">IF(AND('Library Prep'!$G$12="CD", LEN(F104)&gt;0), VLOOKUP(F104, Indices!$E$8:$F$795, 2, FALSE), E104)</f>
        <v/>
      </c>
      <c r="H104" t="str">
        <f ca="1">IF(AND('Library Prep'!$G$12 = "CD", LEN('Library Prep'!$B99)&gt;0), 'Library Prep'!$D99&amp;"", IF(LEN($G104)&gt;0, VLOOKUP(G104&amp;"-5", Indices!$E:$F, 2,FALSE), ""))</f>
        <v/>
      </c>
      <c r="I104" t="str">
        <f>IF(AND('Library Prep'!$G$12 &lt;&gt; "CD", LEN('Library Prep'!$D99)&gt;0), 'Library Prep'!$D99, "")</f>
        <v/>
      </c>
    </row>
    <row r="105" spans="1:9" x14ac:dyDescent="0.3">
      <c r="A105" t="str">
        <f>IF(AND(LEN(TRIM('Library Prep'!$C$2)) &gt; 0, LEN(TRIM('Library Prep'!$B100))&gt;0), 'Library Prep'!$B100 &amp; "-" &amp; 'Library Prep'!$C$2, "")</f>
        <v/>
      </c>
      <c r="C105" t="str">
        <f>IF(AND(LEN('Library Prep'!$G$12)&gt;0, LEN(TRIM('Library Prep'!$B100)) &gt; 0), IF('Library Prep'!$G$12="CD", 'Library Prep'!$H100, RIGHT('Library Prep'!$G100, 1)), "")</f>
        <v/>
      </c>
      <c r="D105" t="str">
        <f>IF(LEN($C105)=0, "", IF('Library Prep'!$G$12 = "CD", VLOOKUP($C105, Indices!$G$8:$I$103, 2, FALSE), 'Library Prep'!$H100))</f>
        <v/>
      </c>
      <c r="E105" t="str">
        <f ca="1">IF(AND('Library Prep'!$G$12="CD", LEN(D105)&gt;0), VLOOKUP(D105, Indices!$E$8:$F$795, 2, FALSE), IF(LEN(D105)&gt;0, MID(VLOOKUP(D105, OFFSET(Indices!$G$8:$I$103, 0, MATCH("UD-" &amp; $C105, Indices!$G$6:$S$6,0)-1), 2,FALSE), 1, 7), ""))</f>
        <v/>
      </c>
      <c r="F105" t="str">
        <f ca="1">IF(AND('Library Prep'!$G$12="CD", LEN($C105)&gt;0), VLOOKUP($C105, Indices!$G$8:$I$103, 3, FALSE), IF(AND(LEN($C105)&gt;0, LEN($E105)&gt;0), VLOOKUP($E105&amp;"-7", Indices!$E:$F, 2,FALSE), ""))</f>
        <v/>
      </c>
      <c r="G105" t="str">
        <f ca="1">IF(AND('Library Prep'!$G$12="CD", LEN(F105)&gt;0), VLOOKUP(F105, Indices!$E$8:$F$795, 2, FALSE), E105)</f>
        <v/>
      </c>
      <c r="H105" t="str">
        <f ca="1">IF(AND('Library Prep'!$G$12 = "CD", LEN('Library Prep'!$B100)&gt;0), 'Library Prep'!$D100&amp;"", IF(LEN($G105)&gt;0, VLOOKUP(G105&amp;"-5", Indices!$E:$F, 2,FALSE), ""))</f>
        <v/>
      </c>
      <c r="I105" t="str">
        <f>IF(AND('Library Prep'!$G$12 &lt;&gt; "CD", LEN('Library Prep'!$D100)&gt;0), 'Library Prep'!$D100, "")</f>
        <v/>
      </c>
    </row>
    <row r="106" spans="1:9" x14ac:dyDescent="0.3">
      <c r="A106" t="str">
        <f>IF(AND(LEN(TRIM('Library Prep'!$C$2)) &gt; 0, LEN(TRIM('Library Prep'!$B101))&gt;0), 'Library Prep'!$B101 &amp; "-" &amp; 'Library Prep'!$C$2, "")</f>
        <v/>
      </c>
      <c r="C106" t="str">
        <f>IF(AND(LEN('Library Prep'!$G$12)&gt;0, LEN(TRIM('Library Prep'!$B101)) &gt; 0), IF('Library Prep'!$G$12="CD", 'Library Prep'!$H101, RIGHT('Library Prep'!$G101, 1)), "")</f>
        <v/>
      </c>
      <c r="D106" t="str">
        <f>IF(LEN($C106)=0, "", IF('Library Prep'!$G$12 = "CD", VLOOKUP($C106, Indices!$G$8:$I$103, 2, FALSE), 'Library Prep'!$H101))</f>
        <v/>
      </c>
      <c r="E106" t="str">
        <f ca="1">IF(AND('Library Prep'!$G$12="CD", LEN(D106)&gt;0), VLOOKUP(D106, Indices!$E$8:$F$795, 2, FALSE), IF(LEN(D106)&gt;0, MID(VLOOKUP(D106, OFFSET(Indices!$G$8:$I$103, 0, MATCH("UD-" &amp; $C106, Indices!$G$6:$S$6,0)-1), 2,FALSE), 1, 7), ""))</f>
        <v/>
      </c>
      <c r="F106" t="str">
        <f ca="1">IF(AND('Library Prep'!$G$12="CD", LEN($C106)&gt;0), VLOOKUP($C106, Indices!$G$8:$I$103, 3, FALSE), IF(AND(LEN($C106)&gt;0, LEN($E106)&gt;0), VLOOKUP($E106&amp;"-7", Indices!$E:$F, 2,FALSE), ""))</f>
        <v/>
      </c>
      <c r="G106" t="str">
        <f ca="1">IF(AND('Library Prep'!$G$12="CD", LEN(F106)&gt;0), VLOOKUP(F106, Indices!$E$8:$F$795, 2, FALSE), E106)</f>
        <v/>
      </c>
      <c r="H106" t="str">
        <f ca="1">IF(AND('Library Prep'!$G$12 = "CD", LEN('Library Prep'!$B101)&gt;0), 'Library Prep'!$D101&amp;"", IF(LEN($G106)&gt;0, VLOOKUP(G106&amp;"-5", Indices!$E:$F, 2,FALSE), ""))</f>
        <v/>
      </c>
      <c r="I106" t="str">
        <f>IF(AND('Library Prep'!$G$12 &lt;&gt; "CD", LEN('Library Prep'!$D101)&gt;0), 'Library Prep'!$D101, "")</f>
        <v/>
      </c>
    </row>
    <row r="107" spans="1:9" x14ac:dyDescent="0.3">
      <c r="A107" t="str">
        <f>IF(AND(LEN(TRIM('Library Prep'!$C$2)) &gt; 0, LEN(TRIM('Library Prep'!$B102))&gt;0), 'Library Prep'!$B102 &amp; "-" &amp; 'Library Prep'!$C$2, "")</f>
        <v/>
      </c>
      <c r="C107" t="str">
        <f>IF(AND(LEN('Library Prep'!$G$12)&gt;0, LEN(TRIM('Library Prep'!$B102)) &gt; 0), IF('Library Prep'!$G$12="CD", 'Library Prep'!$H102, RIGHT('Library Prep'!$G102, 1)), "")</f>
        <v/>
      </c>
      <c r="D107" t="str">
        <f>IF(LEN($C107)=0, "", IF('Library Prep'!$G$12 = "CD", VLOOKUP($C107, Indices!$G$8:$I$103, 2, FALSE), 'Library Prep'!$H102))</f>
        <v/>
      </c>
      <c r="E107" t="str">
        <f ca="1">IF(AND('Library Prep'!$G$12="CD", LEN(D107)&gt;0), VLOOKUP(D107, Indices!$E$8:$F$795, 2, FALSE), IF(LEN(D107)&gt;0, MID(VLOOKUP(D107, OFFSET(Indices!$G$8:$I$103, 0, MATCH("UD-" &amp; $C107, Indices!$G$6:$S$6,0)-1), 2,FALSE), 1, 7), ""))</f>
        <v/>
      </c>
      <c r="F107" t="str">
        <f ca="1">IF(AND('Library Prep'!$G$12="CD", LEN($C107)&gt;0), VLOOKUP($C107, Indices!$G$8:$I$103, 3, FALSE), IF(AND(LEN($C107)&gt;0, LEN($E107)&gt;0), VLOOKUP($E107&amp;"-7", Indices!$E:$F, 2,FALSE), ""))</f>
        <v/>
      </c>
      <c r="G107" t="str">
        <f ca="1">IF(AND('Library Prep'!$G$12="CD", LEN(F107)&gt;0), VLOOKUP(F107, Indices!$E$8:$F$795, 2, FALSE), E107)</f>
        <v/>
      </c>
      <c r="H107" t="str">
        <f ca="1">IF(AND('Library Prep'!$G$12 = "CD", LEN('Library Prep'!$B102)&gt;0), 'Library Prep'!$D102&amp;"", IF(LEN($G107)&gt;0, VLOOKUP(G107&amp;"-5", Indices!$E:$F, 2,FALSE), ""))</f>
        <v/>
      </c>
      <c r="I107" t="str">
        <f>IF(AND('Library Prep'!$G$12 &lt;&gt; "CD", LEN('Library Prep'!$D102)&gt;0), 'Library Prep'!$D102, "")</f>
        <v/>
      </c>
    </row>
    <row r="108" spans="1:9" x14ac:dyDescent="0.3">
      <c r="A108" t="str">
        <f>IF(AND(LEN(TRIM('Library Prep'!$C$2)) &gt; 0, LEN(TRIM('Library Prep'!$B103))&gt;0), 'Library Prep'!$B103 &amp; "-" &amp; 'Library Prep'!$C$2, "")</f>
        <v/>
      </c>
      <c r="C108" t="str">
        <f>IF(AND(LEN('Library Prep'!$G$12)&gt;0, LEN(TRIM('Library Prep'!$B103)) &gt; 0), IF('Library Prep'!$G$12="CD", 'Library Prep'!$H103, RIGHT('Library Prep'!$G103, 1)), "")</f>
        <v/>
      </c>
      <c r="D108" t="str">
        <f>IF(LEN($C108)=0, "", IF('Library Prep'!$G$12 = "CD", VLOOKUP($C108, Indices!$G$8:$I$103, 2, FALSE), 'Library Prep'!$H103))</f>
        <v/>
      </c>
      <c r="E108" t="str">
        <f ca="1">IF(AND('Library Prep'!$G$12="CD", LEN(D108)&gt;0), VLOOKUP(D108, Indices!$E$8:$F$795, 2, FALSE), IF(LEN(D108)&gt;0, MID(VLOOKUP(D108, OFFSET(Indices!$G$8:$I$103, 0, MATCH("UD-" &amp; $C108, Indices!$G$6:$S$6,0)-1), 2,FALSE), 1, 7), ""))</f>
        <v/>
      </c>
      <c r="F108" t="str">
        <f ca="1">IF(AND('Library Prep'!$G$12="CD", LEN($C108)&gt;0), VLOOKUP($C108, Indices!$G$8:$I$103, 3, FALSE), IF(AND(LEN($C108)&gt;0, LEN($E108)&gt;0), VLOOKUP($E108&amp;"-7", Indices!$E:$F, 2,FALSE), ""))</f>
        <v/>
      </c>
      <c r="G108" t="str">
        <f ca="1">IF(AND('Library Prep'!$G$12="CD", LEN(F108)&gt;0), VLOOKUP(F108, Indices!$E$8:$F$795, 2, FALSE), E108)</f>
        <v/>
      </c>
      <c r="H108" t="str">
        <f ca="1">IF(AND('Library Prep'!$G$12 = "CD", LEN('Library Prep'!$B103)&gt;0), 'Library Prep'!$D103&amp;"", IF(LEN($G108)&gt;0, VLOOKUP(G108&amp;"-5", Indices!$E:$F, 2,FALSE), ""))</f>
        <v/>
      </c>
      <c r="I108" t="str">
        <f>IF(AND('Library Prep'!$G$12 &lt;&gt; "CD", LEN('Library Prep'!$D103)&gt;0), 'Library Prep'!$D103, "")</f>
        <v/>
      </c>
    </row>
    <row r="109" spans="1:9" x14ac:dyDescent="0.3">
      <c r="A109" t="str">
        <f>IF(AND(LEN(TRIM('Library Prep'!$C$2)) &gt; 0, LEN(TRIM('Library Prep'!$B104))&gt;0), 'Library Prep'!$B104 &amp; "-" &amp; 'Library Prep'!$C$2, "")</f>
        <v/>
      </c>
      <c r="C109" t="str">
        <f>IF(AND(LEN('Library Prep'!$G$12)&gt;0, LEN(TRIM('Library Prep'!$B104)) &gt; 0), IF('Library Prep'!$G$12="CD", 'Library Prep'!$H104, RIGHT('Library Prep'!$G104, 1)), "")</f>
        <v/>
      </c>
      <c r="D109" t="str">
        <f>IF(LEN($C109)=0, "", IF('Library Prep'!$G$12 = "CD", VLOOKUP($C109, Indices!$G$8:$I$103, 2, FALSE), 'Library Prep'!$H104))</f>
        <v/>
      </c>
      <c r="E109" t="str">
        <f ca="1">IF(AND('Library Prep'!$G$12="CD", LEN(D109)&gt;0), VLOOKUP(D109, Indices!$E$8:$F$795, 2, FALSE), IF(LEN(D109)&gt;0, MID(VLOOKUP(D109, OFFSET(Indices!$G$8:$I$103, 0, MATCH("UD-" &amp; $C109, Indices!$G$6:$S$6,0)-1), 2,FALSE), 1, 7), ""))</f>
        <v/>
      </c>
      <c r="F109" t="str">
        <f ca="1">IF(AND('Library Prep'!$G$12="CD", LEN($C109)&gt;0), VLOOKUP($C109, Indices!$G$8:$I$103, 3, FALSE), IF(AND(LEN($C109)&gt;0, LEN($E109)&gt;0), VLOOKUP($E109&amp;"-7", Indices!$E:$F, 2,FALSE), ""))</f>
        <v/>
      </c>
      <c r="G109" t="str">
        <f ca="1">IF(AND('Library Prep'!$G$12="CD", LEN(F109)&gt;0), VLOOKUP(F109, Indices!$E$8:$F$795, 2, FALSE), E109)</f>
        <v/>
      </c>
      <c r="H109" t="str">
        <f ca="1">IF(AND('Library Prep'!$G$12 = "CD", LEN('Library Prep'!$B104)&gt;0), 'Library Prep'!$D104&amp;"", IF(LEN($G109)&gt;0, VLOOKUP(G109&amp;"-5", Indices!$E:$F, 2,FALSE), ""))</f>
        <v/>
      </c>
      <c r="I109" t="str">
        <f>IF(AND('Library Prep'!$G$12 &lt;&gt; "CD", LEN('Library Prep'!$D104)&gt;0), 'Library Prep'!$D104, "")</f>
        <v/>
      </c>
    </row>
    <row r="110" spans="1:9" x14ac:dyDescent="0.3">
      <c r="A110" t="str">
        <f>IF(AND(LEN(TRIM('Library Prep'!$C$2)) &gt; 0, LEN(TRIM('Library Prep'!$B105))&gt;0), 'Library Prep'!$B105 &amp; "-" &amp; 'Library Prep'!$C$2, "")</f>
        <v/>
      </c>
      <c r="C110" t="str">
        <f>IF(AND(LEN('Library Prep'!$G$12)&gt;0, LEN(TRIM('Library Prep'!$B105)) &gt; 0), IF('Library Prep'!$G$12="CD", 'Library Prep'!$H105, RIGHT('Library Prep'!$G105, 1)), "")</f>
        <v/>
      </c>
      <c r="D110" t="str">
        <f>IF(LEN($C110)=0, "", IF('Library Prep'!$G$12 = "CD", VLOOKUP($C110, Indices!$G$8:$I$103, 2, FALSE), 'Library Prep'!$H105))</f>
        <v/>
      </c>
      <c r="E110" t="str">
        <f ca="1">IF(AND('Library Prep'!$G$12="CD", LEN(D110)&gt;0), VLOOKUP(D110, Indices!$E$8:$F$795, 2, FALSE), IF(LEN(D110)&gt;0, MID(VLOOKUP(D110, OFFSET(Indices!$G$8:$I$103, 0, MATCH("UD-" &amp; $C110, Indices!$G$6:$S$6,0)-1), 2,FALSE), 1, 7), ""))</f>
        <v/>
      </c>
      <c r="F110" t="str">
        <f ca="1">IF(AND('Library Prep'!$G$12="CD", LEN($C110)&gt;0), VLOOKUP($C110, Indices!$G$8:$I$103, 3, FALSE), IF(AND(LEN($C110)&gt;0, LEN($E110)&gt;0), VLOOKUP($E110&amp;"-7", Indices!$E:$F, 2,FALSE), ""))</f>
        <v/>
      </c>
      <c r="G110" t="str">
        <f ca="1">IF(AND('Library Prep'!$G$12="CD", LEN(F110)&gt;0), VLOOKUP(F110, Indices!$E$8:$F$795, 2, FALSE), E110)</f>
        <v/>
      </c>
      <c r="H110" t="str">
        <f ca="1">IF(AND('Library Prep'!$G$12 = "CD", LEN('Library Prep'!$B105)&gt;0), 'Library Prep'!$D105&amp;"", IF(LEN($G110)&gt;0, VLOOKUP(G110&amp;"-5", Indices!$E:$F, 2,FALSE), ""))</f>
        <v/>
      </c>
      <c r="I110" t="str">
        <f>IF(AND('Library Prep'!$G$12 &lt;&gt; "CD", LEN('Library Prep'!$D105)&gt;0), 'Library Prep'!$D105, "")</f>
        <v/>
      </c>
    </row>
    <row r="111" spans="1:9" x14ac:dyDescent="0.3">
      <c r="A111" t="str">
        <f>IF(AND(LEN(TRIM('Library Prep'!$C$2)) &gt; 0, LEN(TRIM('Library Prep'!$B106))&gt;0), 'Library Prep'!$B106 &amp; "-" &amp; 'Library Prep'!$C$2, "")</f>
        <v/>
      </c>
      <c r="C111" t="str">
        <f>IF(AND(LEN('Library Prep'!$G$12)&gt;0, LEN(TRIM('Library Prep'!$B106)) &gt; 0), IF('Library Prep'!$G$12="CD", 'Library Prep'!$H106, RIGHT('Library Prep'!$G106, 1)), "")</f>
        <v/>
      </c>
      <c r="D111" t="str">
        <f>IF(LEN($C111)=0, "", IF('Library Prep'!$G$12 = "CD", VLOOKUP($C111, Indices!$G$8:$I$103, 2, FALSE), 'Library Prep'!$H106))</f>
        <v/>
      </c>
      <c r="E111" t="str">
        <f ca="1">IF(AND('Library Prep'!$G$12="CD", LEN(D111)&gt;0), VLOOKUP(D111, Indices!$E$8:$F$795, 2, FALSE), IF(LEN(D111)&gt;0, MID(VLOOKUP(D111, OFFSET(Indices!$G$8:$I$103, 0, MATCH("UD-" &amp; $C111, Indices!$G$6:$S$6,0)-1), 2,FALSE), 1, 7), ""))</f>
        <v/>
      </c>
      <c r="F111" t="str">
        <f ca="1">IF(AND('Library Prep'!$G$12="CD", LEN($C111)&gt;0), VLOOKUP($C111, Indices!$G$8:$I$103, 3, FALSE), IF(AND(LEN($C111)&gt;0, LEN($E111)&gt;0), VLOOKUP($E111&amp;"-7", Indices!$E:$F, 2,FALSE), ""))</f>
        <v/>
      </c>
      <c r="G111" t="str">
        <f ca="1">IF(AND('Library Prep'!$G$12="CD", LEN(F111)&gt;0), VLOOKUP(F111, Indices!$E$8:$F$795, 2, FALSE), E111)</f>
        <v/>
      </c>
      <c r="H111" t="str">
        <f ca="1">IF(AND('Library Prep'!$G$12 = "CD", LEN('Library Prep'!$B106)&gt;0), 'Library Prep'!$D106&amp;"", IF(LEN($G111)&gt;0, VLOOKUP(G111&amp;"-5", Indices!$E:$F, 2,FALSE), ""))</f>
        <v/>
      </c>
      <c r="I111" t="str">
        <f>IF(AND('Library Prep'!$G$12 &lt;&gt; "CD", LEN('Library Prep'!$D106)&gt;0), 'Library Prep'!$D106, "")</f>
        <v/>
      </c>
    </row>
    <row r="112" spans="1:9" x14ac:dyDescent="0.3">
      <c r="A112" t="str">
        <f>IF(AND(LEN(TRIM('Library Prep'!$C$2)) &gt; 0, LEN(TRIM('Library Prep'!$B107))&gt;0), 'Library Prep'!$B107 &amp; "-" &amp; 'Library Prep'!$C$2, "")</f>
        <v/>
      </c>
      <c r="C112" t="str">
        <f>IF(AND(LEN('Library Prep'!$G$12)&gt;0, LEN(TRIM('Library Prep'!$B107)) &gt; 0), IF('Library Prep'!$G$12="CD", 'Library Prep'!$H107, RIGHT('Library Prep'!$G107, 1)), "")</f>
        <v/>
      </c>
      <c r="D112" t="str">
        <f>IF(LEN($C112)=0, "", IF('Library Prep'!$G$12 = "CD", VLOOKUP($C112, Indices!$G$8:$I$103, 2, FALSE), 'Library Prep'!$H107))</f>
        <v/>
      </c>
      <c r="E112" t="str">
        <f ca="1">IF(AND('Library Prep'!$G$12="CD", LEN(D112)&gt;0), VLOOKUP(D112, Indices!$E$8:$F$795, 2, FALSE), IF(LEN(D112)&gt;0, MID(VLOOKUP(D112, OFFSET(Indices!$G$8:$I$103, 0, MATCH("UD-" &amp; $C112, Indices!$G$6:$S$6,0)-1), 2,FALSE), 1, 7), ""))</f>
        <v/>
      </c>
      <c r="F112" t="str">
        <f ca="1">IF(AND('Library Prep'!$G$12="CD", LEN($C112)&gt;0), VLOOKUP($C112, Indices!$G$8:$I$103, 3, FALSE), IF(AND(LEN($C112)&gt;0, LEN($E112)&gt;0), VLOOKUP($E112&amp;"-7", Indices!$E:$F, 2,FALSE), ""))</f>
        <v/>
      </c>
      <c r="G112" t="str">
        <f ca="1">IF(AND('Library Prep'!$G$12="CD", LEN(F112)&gt;0), VLOOKUP(F112, Indices!$E$8:$F$795, 2, FALSE), E112)</f>
        <v/>
      </c>
      <c r="H112" t="str">
        <f ca="1">IF(AND('Library Prep'!$G$12 = "CD", LEN('Library Prep'!$B107)&gt;0), 'Library Prep'!$D107&amp;"", IF(LEN($G112)&gt;0, VLOOKUP(G112&amp;"-5", Indices!$E:$F, 2,FALSE), ""))</f>
        <v/>
      </c>
      <c r="I112" t="str">
        <f>IF(AND('Library Prep'!$G$12 &lt;&gt; "CD", LEN('Library Prep'!$D107)&gt;0), 'Library Prep'!$D107, "")</f>
        <v/>
      </c>
    </row>
    <row r="113" spans="1:9" x14ac:dyDescent="0.3">
      <c r="A113" t="str">
        <f>IF(AND(LEN(TRIM('Library Prep'!$C$2)) &gt; 0, LEN(TRIM('Library Prep'!$B108))&gt;0), 'Library Prep'!$B108 &amp; "-" &amp; 'Library Prep'!$C$2, "")</f>
        <v/>
      </c>
      <c r="C113" t="str">
        <f>IF(AND(LEN('Library Prep'!$G$12)&gt;0, LEN(TRIM('Library Prep'!$B108)) &gt; 0), IF('Library Prep'!$G$12="CD", 'Library Prep'!$H108, RIGHT('Library Prep'!$G108, 1)), "")</f>
        <v/>
      </c>
      <c r="D113" t="str">
        <f>IF(LEN($C113)=0, "", IF('Library Prep'!$G$12 = "CD", VLOOKUP($C113, Indices!$G$8:$I$103, 2, FALSE), 'Library Prep'!$H108))</f>
        <v/>
      </c>
      <c r="E113" t="str">
        <f ca="1">IF(AND('Library Prep'!$G$12="CD", LEN(D113)&gt;0), VLOOKUP(D113, Indices!$E$8:$F$795, 2, FALSE), IF(LEN(D113)&gt;0, MID(VLOOKUP(D113, OFFSET(Indices!$G$8:$I$103, 0, MATCH("UD-" &amp; $C113, Indices!$G$6:$S$6,0)-1), 2,FALSE), 1, 7), ""))</f>
        <v/>
      </c>
      <c r="F113" t="str">
        <f ca="1">IF(AND('Library Prep'!$G$12="CD", LEN($C113)&gt;0), VLOOKUP($C113, Indices!$G$8:$I$103, 3, FALSE), IF(AND(LEN($C113)&gt;0, LEN($E113)&gt;0), VLOOKUP($E113&amp;"-7", Indices!$E:$F, 2,FALSE), ""))</f>
        <v/>
      </c>
      <c r="G113" t="str">
        <f ca="1">IF(AND('Library Prep'!$G$12="CD", LEN(F113)&gt;0), VLOOKUP(F113, Indices!$E$8:$F$795, 2, FALSE), E113)</f>
        <v/>
      </c>
      <c r="H113" t="str">
        <f ca="1">IF(AND('Library Prep'!$G$12 = "CD", LEN('Library Prep'!$B108)&gt;0), 'Library Prep'!$D108&amp;"", IF(LEN($G113)&gt;0, VLOOKUP(G113&amp;"-5", Indices!$E:$F, 2,FALSE), ""))</f>
        <v/>
      </c>
      <c r="I113" t="str">
        <f>IF(AND('Library Prep'!$G$12 &lt;&gt; "CD", LEN('Library Prep'!$D108)&gt;0), 'Library Prep'!$D108, "")</f>
        <v/>
      </c>
    </row>
    <row r="114" spans="1:9" x14ac:dyDescent="0.3">
      <c r="A114" t="str">
        <f>IF(AND(LEN(TRIM('Library Prep'!$C$2)) &gt; 0, LEN(TRIM('Library Prep'!$B109))&gt;0), 'Library Prep'!$B109 &amp; "-" &amp; 'Library Prep'!$C$2, "")</f>
        <v/>
      </c>
      <c r="C114" t="str">
        <f>IF(AND(LEN('Library Prep'!$G$12)&gt;0, LEN(TRIM('Library Prep'!$B109)) &gt; 0), IF('Library Prep'!$G$12="CD", 'Library Prep'!$H109, RIGHT('Library Prep'!$G109, 1)), "")</f>
        <v/>
      </c>
      <c r="D114" t="str">
        <f>IF(LEN($C114)=0, "", IF('Library Prep'!$G$12 = "CD", VLOOKUP($C114, Indices!$G$8:$I$103, 2, FALSE), 'Library Prep'!$H109))</f>
        <v/>
      </c>
      <c r="E114" t="str">
        <f ca="1">IF(AND('Library Prep'!$G$12="CD", LEN(D114)&gt;0), VLOOKUP(D114, Indices!$E$8:$F$795, 2, FALSE), IF(LEN(D114)&gt;0, MID(VLOOKUP(D114, OFFSET(Indices!$G$8:$I$103, 0, MATCH("UD-" &amp; $C114, Indices!$G$6:$S$6,0)-1), 2,FALSE), 1, 7), ""))</f>
        <v/>
      </c>
      <c r="F114" t="str">
        <f ca="1">IF(AND('Library Prep'!$G$12="CD", LEN($C114)&gt;0), VLOOKUP($C114, Indices!$G$8:$I$103, 3, FALSE), IF(AND(LEN($C114)&gt;0, LEN($E114)&gt;0), VLOOKUP($E114&amp;"-7", Indices!$E:$F, 2,FALSE), ""))</f>
        <v/>
      </c>
      <c r="G114" t="str">
        <f ca="1">IF(AND('Library Prep'!$G$12="CD", LEN(F114)&gt;0), VLOOKUP(F114, Indices!$E$8:$F$795, 2, FALSE), E114)</f>
        <v/>
      </c>
      <c r="H114" t="str">
        <f ca="1">IF(AND('Library Prep'!$G$12 = "CD", LEN('Library Prep'!$B109)&gt;0), 'Library Prep'!$D109&amp;"", IF(LEN($G114)&gt;0, VLOOKUP(G114&amp;"-5", Indices!$E:$F, 2,FALSE), ""))</f>
        <v/>
      </c>
      <c r="I114" t="str">
        <f>IF(AND('Library Prep'!$G$12 &lt;&gt; "CD", LEN('Library Prep'!$D109)&gt;0), 'Library Prep'!$D109, "")</f>
        <v/>
      </c>
    </row>
    <row r="115" spans="1:9" x14ac:dyDescent="0.3">
      <c r="A115" t="str">
        <f>IF(AND(LEN(TRIM('Library Prep'!$C$2)) &gt; 0, LEN(TRIM('Library Prep'!$B110))&gt;0), 'Library Prep'!$B110 &amp; "-" &amp; 'Library Prep'!$C$2, "")</f>
        <v/>
      </c>
      <c r="C115" t="str">
        <f>IF(AND(LEN('Library Prep'!$G$12)&gt;0, LEN(TRIM('Library Prep'!$B110)) &gt; 0), IF('Library Prep'!$G$12="CD", 'Library Prep'!$H110, RIGHT('Library Prep'!$G110, 1)), "")</f>
        <v/>
      </c>
      <c r="D115" t="str">
        <f>IF(LEN($C115)=0, "", IF('Library Prep'!$G$12 = "CD", VLOOKUP($C115, Indices!$G$8:$I$103, 2, FALSE), 'Library Prep'!$H110))</f>
        <v/>
      </c>
      <c r="E115" t="str">
        <f ca="1">IF(AND('Library Prep'!$G$12="CD", LEN(D115)&gt;0), VLOOKUP(D115, Indices!$E$8:$F$795, 2, FALSE), IF(LEN(D115)&gt;0, MID(VLOOKUP(D115, OFFSET(Indices!$G$8:$I$103, 0, MATCH("UD-" &amp; $C115, Indices!$G$6:$S$6,0)-1), 2,FALSE), 1, 7), ""))</f>
        <v/>
      </c>
      <c r="F115" t="str">
        <f ca="1">IF(AND('Library Prep'!$G$12="CD", LEN($C115)&gt;0), VLOOKUP($C115, Indices!$G$8:$I$103, 3, FALSE), IF(AND(LEN($C115)&gt;0, LEN($E115)&gt;0), VLOOKUP($E115&amp;"-7", Indices!$E:$F, 2,FALSE), ""))</f>
        <v/>
      </c>
      <c r="G115" t="str">
        <f ca="1">IF(AND('Library Prep'!$G$12="CD", LEN(F115)&gt;0), VLOOKUP(F115, Indices!$E$8:$F$795, 2, FALSE), E115)</f>
        <v/>
      </c>
      <c r="H115" t="str">
        <f ca="1">IF(AND('Library Prep'!$G$12 = "CD", LEN('Library Prep'!$B110)&gt;0), 'Library Prep'!$D110&amp;"", IF(LEN($G115)&gt;0, VLOOKUP(G115&amp;"-5", Indices!$E:$F, 2,FALSE), ""))</f>
        <v/>
      </c>
      <c r="I115" t="str">
        <f>IF(AND('Library Prep'!$G$12 &lt;&gt; "CD", LEN('Library Prep'!$D110)&gt;0), 'Library Prep'!$D110, "")</f>
        <v/>
      </c>
    </row>
    <row r="116" spans="1:9" x14ac:dyDescent="0.3">
      <c r="A116" t="str">
        <f>IF(AND(LEN(TRIM('Library Prep'!$C$2)) &gt; 0, LEN(TRIM('Library Prep'!$B111))&gt;0), 'Library Prep'!$B111 &amp; "-" &amp; 'Library Prep'!$C$2, "")</f>
        <v/>
      </c>
      <c r="C116" t="str">
        <f>IF(AND(LEN('Library Prep'!$G$12)&gt;0, LEN(TRIM('Library Prep'!$B111)) &gt; 0), IF('Library Prep'!$G$12="CD", 'Library Prep'!$H111, RIGHT('Library Prep'!$G111, 1)), "")</f>
        <v/>
      </c>
      <c r="D116" t="str">
        <f>IF(LEN($C116)=0, "", IF('Library Prep'!$G$12 = "CD", VLOOKUP($C116, Indices!$G$8:$I$103, 2, FALSE), 'Library Prep'!$H111))</f>
        <v/>
      </c>
      <c r="E116" t="str">
        <f ca="1">IF(AND('Library Prep'!$G$12="CD", LEN(D116)&gt;0), VLOOKUP(D116, Indices!$E$8:$F$795, 2, FALSE), IF(LEN(D116)&gt;0, MID(VLOOKUP(D116, OFFSET(Indices!$G$8:$I$103, 0, MATCH("UD-" &amp; $C116, Indices!$G$6:$S$6,0)-1), 2,FALSE), 1, 7), ""))</f>
        <v/>
      </c>
      <c r="F116" t="str">
        <f ca="1">IF(AND('Library Prep'!$G$12="CD", LEN($C116)&gt;0), VLOOKUP($C116, Indices!$G$8:$I$103, 3, FALSE), IF(AND(LEN($C116)&gt;0, LEN($E116)&gt;0), VLOOKUP($E116&amp;"-7", Indices!$E:$F, 2,FALSE), ""))</f>
        <v/>
      </c>
      <c r="G116" t="str">
        <f ca="1">IF(AND('Library Prep'!$G$12="CD", LEN(F116)&gt;0), VLOOKUP(F116, Indices!$E$8:$F$795, 2, FALSE), E116)</f>
        <v/>
      </c>
      <c r="H116" t="str">
        <f ca="1">IF(AND('Library Prep'!$G$12 = "CD", LEN('Library Prep'!$B111)&gt;0), 'Library Prep'!$D111&amp;"", IF(LEN($G116)&gt;0, VLOOKUP(G116&amp;"-5", Indices!$E:$F, 2,FALSE), ""))</f>
        <v/>
      </c>
      <c r="I116" t="str">
        <f>IF(AND('Library Prep'!$G$12 &lt;&gt; "CD", LEN('Library Prep'!$D111)&gt;0), 'Library Prep'!$D111, "")</f>
        <v/>
      </c>
    </row>
    <row r="117" spans="1:9" x14ac:dyDescent="0.3">
      <c r="A117" t="str">
        <f>IF(AND(LEN(TRIM('Library Prep'!$C$2)) &gt; 0, LEN(TRIM('Library Prep'!$B112))&gt;0), 'Library Prep'!$B112 &amp; "-" &amp; 'Library Prep'!$C$2, "")</f>
        <v/>
      </c>
      <c r="C117" t="str">
        <f>IF(AND(LEN('Library Prep'!$G$12)&gt;0, LEN(TRIM('Library Prep'!$B112)) &gt; 0), IF('Library Prep'!$G$12="CD", 'Library Prep'!$H112, RIGHT('Library Prep'!$G112, 1)), "")</f>
        <v/>
      </c>
      <c r="D117" t="str">
        <f>IF(LEN($C117)=0, "", IF('Library Prep'!$G$12 = "CD", VLOOKUP($C117, Indices!$G$8:$I$103, 2, FALSE), 'Library Prep'!$H112))</f>
        <v/>
      </c>
      <c r="E117" t="str">
        <f ca="1">IF(AND('Library Prep'!$G$12="CD", LEN(D117)&gt;0), VLOOKUP(D117, Indices!$E$8:$F$795, 2, FALSE), IF(LEN(D117)&gt;0, MID(VLOOKUP(D117, OFFSET(Indices!$G$8:$I$103, 0, MATCH("UD-" &amp; $C117, Indices!$G$6:$S$6,0)-1), 2,FALSE), 1, 7), ""))</f>
        <v/>
      </c>
      <c r="F117" t="str">
        <f ca="1">IF(AND('Library Prep'!$G$12="CD", LEN($C117)&gt;0), VLOOKUP($C117, Indices!$G$8:$I$103, 3, FALSE), IF(AND(LEN($C117)&gt;0, LEN($E117)&gt;0), VLOOKUP($E117&amp;"-7", Indices!$E:$F, 2,FALSE), ""))</f>
        <v/>
      </c>
      <c r="G117" t="str">
        <f ca="1">IF(AND('Library Prep'!$G$12="CD", LEN(F117)&gt;0), VLOOKUP(F117, Indices!$E$8:$F$795, 2, FALSE), E117)</f>
        <v/>
      </c>
      <c r="H117" t="str">
        <f ca="1">IF(AND('Library Prep'!$G$12 = "CD", LEN('Library Prep'!$B112)&gt;0), 'Library Prep'!$D112&amp;"", IF(LEN($G117)&gt;0, VLOOKUP(G117&amp;"-5", Indices!$E:$F, 2,FALSE), ""))</f>
        <v/>
      </c>
      <c r="I117" t="str">
        <f>IF(AND('Library Prep'!$G$12 &lt;&gt; "CD", LEN('Library Prep'!$D112)&gt;0), 'Library Prep'!$D112, "")</f>
        <v/>
      </c>
    </row>
    <row r="118" spans="1:9" x14ac:dyDescent="0.3">
      <c r="A118" t="str">
        <f>IF(AND(LEN(TRIM('Library Prep'!$C$2)) &gt; 0, LEN(TRIM('Library Prep'!$B113))&gt;0), 'Library Prep'!$B113 &amp; "-" &amp; 'Library Prep'!$C$2, "")</f>
        <v/>
      </c>
      <c r="C118" t="str">
        <f>IF(AND(LEN('Library Prep'!$G$12)&gt;0, LEN(TRIM('Library Prep'!$B113)) &gt; 0), IF('Library Prep'!$G$12="CD", 'Library Prep'!$H113, RIGHT('Library Prep'!$G113, 1)), "")</f>
        <v/>
      </c>
      <c r="D118" t="str">
        <f>IF(LEN($C118)=0, "", IF('Library Prep'!$G$12 = "CD", VLOOKUP($C118, Indices!$G$8:$I$103, 2, FALSE), 'Library Prep'!$H113))</f>
        <v/>
      </c>
      <c r="E118" t="str">
        <f ca="1">IF(AND('Library Prep'!$G$12="CD", LEN(D118)&gt;0), VLOOKUP(D118, Indices!$E$8:$F$795, 2, FALSE), IF(LEN(D118)&gt;0, MID(VLOOKUP(D118, OFFSET(Indices!$G$8:$I$103, 0, MATCH("UD-" &amp; $C118, Indices!$G$6:$S$6,0)-1), 2,FALSE), 1, 7), ""))</f>
        <v/>
      </c>
      <c r="F118" t="str">
        <f ca="1">IF(AND('Library Prep'!$G$12="CD", LEN($C118)&gt;0), VLOOKUP($C118, Indices!$G$8:$I$103, 3, FALSE), IF(AND(LEN($C118)&gt;0, LEN($E118)&gt;0), VLOOKUP($E118&amp;"-7", Indices!$E:$F, 2,FALSE), ""))</f>
        <v/>
      </c>
      <c r="G118" t="str">
        <f ca="1">IF(AND('Library Prep'!$G$12="CD", LEN(F118)&gt;0), VLOOKUP(F118, Indices!$E$8:$F$795, 2, FALSE), E118)</f>
        <v/>
      </c>
      <c r="H118" t="str">
        <f ca="1">IF(AND('Library Prep'!$G$12 = "CD", LEN('Library Prep'!$B113)&gt;0), 'Library Prep'!$D113&amp;"", IF(LEN($G118)&gt;0, VLOOKUP(G118&amp;"-5", Indices!$E:$F, 2,FALSE), ""))</f>
        <v/>
      </c>
      <c r="I118" t="str">
        <f>IF(AND('Library Prep'!$G$12 &lt;&gt; "CD", LEN('Library Prep'!$D113)&gt;0), 'Library Prep'!$D113, "")</f>
        <v/>
      </c>
    </row>
    <row r="119" spans="1:9" x14ac:dyDescent="0.3">
      <c r="A119" t="str">
        <f>IF(AND(LEN(TRIM('Library Prep'!$C$2)) &gt; 0, LEN(TRIM('Library Prep'!$B114))&gt;0), 'Library Prep'!$B114 &amp; "-" &amp; 'Library Prep'!$C$2, "")</f>
        <v/>
      </c>
      <c r="C119" t="str">
        <f>IF(AND(LEN('Library Prep'!$G$12)&gt;0, LEN(TRIM('Library Prep'!$B114)) &gt; 0), IF('Library Prep'!$G$12="CD", 'Library Prep'!$H114, RIGHT('Library Prep'!$G114, 1)), "")</f>
        <v/>
      </c>
      <c r="D119" t="str">
        <f>IF(LEN($C119)=0, "", IF('Library Prep'!$G$12 = "CD", VLOOKUP($C119, Indices!$G$8:$I$103, 2, FALSE), 'Library Prep'!$H114))</f>
        <v/>
      </c>
      <c r="E119" t="str">
        <f ca="1">IF(AND('Library Prep'!$G$12="CD", LEN(D119)&gt;0), VLOOKUP(D119, Indices!$E$8:$F$795, 2, FALSE), IF(LEN(D119)&gt;0, MID(VLOOKUP(D119, OFFSET(Indices!$G$8:$I$103, 0, MATCH("UD-" &amp; $C119, Indices!$G$6:$S$6,0)-1), 2,FALSE), 1, 7), ""))</f>
        <v/>
      </c>
      <c r="F119" t="str">
        <f ca="1">IF(AND('Library Prep'!$G$12="CD", LEN($C119)&gt;0), VLOOKUP($C119, Indices!$G$8:$I$103, 3, FALSE), IF(AND(LEN($C119)&gt;0, LEN($E119)&gt;0), VLOOKUP($E119&amp;"-7", Indices!$E:$F, 2,FALSE), ""))</f>
        <v/>
      </c>
      <c r="G119" t="str">
        <f ca="1">IF(AND('Library Prep'!$G$12="CD", LEN(F119)&gt;0), VLOOKUP(F119, Indices!$E$8:$F$795, 2, FALSE), E119)</f>
        <v/>
      </c>
      <c r="H119" t="str">
        <f ca="1">IF(AND('Library Prep'!$G$12 = "CD", LEN('Library Prep'!$B114)&gt;0), 'Library Prep'!$D114&amp;"", IF(LEN($G119)&gt;0, VLOOKUP(G119&amp;"-5", Indices!$E:$F, 2,FALSE), ""))</f>
        <v/>
      </c>
      <c r="I119" t="str">
        <f>IF(AND('Library Prep'!$G$12 &lt;&gt; "CD", LEN('Library Prep'!$D114)&gt;0), 'Library Prep'!$D114, "")</f>
        <v/>
      </c>
    </row>
    <row r="120" spans="1:9" x14ac:dyDescent="0.3">
      <c r="A120" t="str">
        <f>IF(AND(LEN(TRIM('Library Prep'!$C$2)) &gt; 0, LEN(TRIM('Library Prep'!$B115))&gt;0), 'Library Prep'!$B115 &amp; "-" &amp; 'Library Prep'!$C$2, "")</f>
        <v/>
      </c>
      <c r="C120" t="str">
        <f>IF(AND(LEN('Library Prep'!$G$12)&gt;0, LEN(TRIM('Library Prep'!$B115)) &gt; 0), IF('Library Prep'!$G$12="CD", 'Library Prep'!$H115, RIGHT('Library Prep'!$G115, 1)), "")</f>
        <v/>
      </c>
      <c r="D120" t="str">
        <f>IF(LEN($C120)=0, "", IF('Library Prep'!$G$12 = "CD", VLOOKUP($C120, Indices!$G$8:$I$103, 2, FALSE), 'Library Prep'!$H115))</f>
        <v/>
      </c>
      <c r="E120" t="str">
        <f ca="1">IF(AND('Library Prep'!$G$12="CD", LEN(D120)&gt;0), VLOOKUP(D120, Indices!$E$8:$F$795, 2, FALSE), IF(LEN(D120)&gt;0, MID(VLOOKUP(D120, OFFSET(Indices!$G$8:$I$103, 0, MATCH("UD-" &amp; $C120, Indices!$G$6:$S$6,0)-1), 2,FALSE), 1, 7), ""))</f>
        <v/>
      </c>
      <c r="F120" t="str">
        <f ca="1">IF(AND('Library Prep'!$G$12="CD", LEN($C120)&gt;0), VLOOKUP($C120, Indices!$G$8:$I$103, 3, FALSE), IF(AND(LEN($C120)&gt;0, LEN($E120)&gt;0), VLOOKUP($E120&amp;"-7", Indices!$E:$F, 2,FALSE), ""))</f>
        <v/>
      </c>
      <c r="G120" t="str">
        <f ca="1">IF(AND('Library Prep'!$G$12="CD", LEN(F120)&gt;0), VLOOKUP(F120, Indices!$E$8:$F$795, 2, FALSE), E120)</f>
        <v/>
      </c>
      <c r="H120" t="str">
        <f ca="1">IF(AND('Library Prep'!$G$12 = "CD", LEN('Library Prep'!$B115)&gt;0), 'Library Prep'!$D115&amp;"", IF(LEN($G120)&gt;0, VLOOKUP(G120&amp;"-5", Indices!$E:$F, 2,FALSE), ""))</f>
        <v/>
      </c>
      <c r="I120" t="str">
        <f>IF(AND('Library Prep'!$G$12 &lt;&gt; "CD", LEN('Library Prep'!$D115)&gt;0), 'Library Prep'!$D115, "")</f>
        <v/>
      </c>
    </row>
    <row r="121" spans="1:9" x14ac:dyDescent="0.3">
      <c r="A121" t="str">
        <f>IF(AND(LEN(TRIM('Library Prep'!$C$2)) &gt; 0, LEN(TRIM('Library Prep'!$B116))&gt;0), 'Library Prep'!$B116 &amp; "-" &amp; 'Library Prep'!$C$2, "")</f>
        <v/>
      </c>
      <c r="C121" t="str">
        <f>IF(AND(LEN('Library Prep'!$G$12)&gt;0, LEN(TRIM('Library Prep'!$B116)) &gt; 0), IF('Library Prep'!$G$12="CD", 'Library Prep'!$H116, RIGHT('Library Prep'!$G116, 1)), "")</f>
        <v/>
      </c>
      <c r="D121" t="str">
        <f>IF(LEN($C121)=0, "", IF('Library Prep'!$G$12 = "CD", VLOOKUP($C121, Indices!$G$8:$I$103, 2, FALSE), 'Library Prep'!$H116))</f>
        <v/>
      </c>
      <c r="E121" t="str">
        <f ca="1">IF(AND('Library Prep'!$G$12="CD", LEN(D121)&gt;0), VLOOKUP(D121, Indices!$E$8:$F$795, 2, FALSE), IF(LEN(D121)&gt;0, MID(VLOOKUP(D121, OFFSET(Indices!$G$8:$I$103, 0, MATCH("UD-" &amp; $C121, Indices!$G$6:$S$6,0)-1), 2,FALSE), 1, 7), ""))</f>
        <v/>
      </c>
      <c r="F121" t="str">
        <f ca="1">IF(AND('Library Prep'!$G$12="CD", LEN($C121)&gt;0), VLOOKUP($C121, Indices!$G$8:$I$103, 3, FALSE), IF(AND(LEN($C121)&gt;0, LEN($E121)&gt;0), VLOOKUP($E121&amp;"-7", Indices!$E:$F, 2,FALSE), ""))</f>
        <v/>
      </c>
      <c r="G121" t="str">
        <f ca="1">IF(AND('Library Prep'!$G$12="CD", LEN(F121)&gt;0), VLOOKUP(F121, Indices!$E$8:$F$795, 2, FALSE), E121)</f>
        <v/>
      </c>
      <c r="H121" t="str">
        <f ca="1">IF(AND('Library Prep'!$G$12 = "CD", LEN('Library Prep'!$B116)&gt;0), 'Library Prep'!$D116&amp;"", IF(LEN($G121)&gt;0, VLOOKUP(G121&amp;"-5", Indices!$E:$F, 2,FALSE), ""))</f>
        <v/>
      </c>
      <c r="I121" t="str">
        <f>IF(AND('Library Prep'!$G$12 &lt;&gt; "CD", LEN('Library Prep'!$D116)&gt;0), 'Library Prep'!$D116, "")</f>
        <v/>
      </c>
    </row>
    <row r="122" spans="1:9" x14ac:dyDescent="0.3">
      <c r="A122" t="str">
        <f>IF(AND(LEN(TRIM('Library Prep'!$C$2)) &gt; 0, LEN(TRIM('Library Prep'!$B117))&gt;0), 'Library Prep'!$B117 &amp; "-" &amp; 'Library Prep'!$C$2, "")</f>
        <v/>
      </c>
      <c r="C122" t="str">
        <f>IF(AND(LEN('Library Prep'!$G$12)&gt;0, LEN(TRIM('Library Prep'!$B117)) &gt; 0), IF('Library Prep'!$G$12="CD", 'Library Prep'!$H117, RIGHT('Library Prep'!$G117, 1)), "")</f>
        <v/>
      </c>
      <c r="D122" t="str">
        <f>IF(LEN($C122)=0, "", IF('Library Prep'!$G$12 = "CD", VLOOKUP($C122, Indices!$G$8:$I$103, 2, FALSE), 'Library Prep'!$H117))</f>
        <v/>
      </c>
      <c r="E122" t="str">
        <f ca="1">IF(AND('Library Prep'!$G$12="CD", LEN(D122)&gt;0), VLOOKUP(D122, Indices!$E$8:$F$795, 2, FALSE), IF(LEN(D122)&gt;0, MID(VLOOKUP(D122, OFFSET(Indices!$G$8:$I$103, 0, MATCH("UD-" &amp; $C122, Indices!$G$6:$S$6,0)-1), 2,FALSE), 1, 7), ""))</f>
        <v/>
      </c>
      <c r="F122" t="str">
        <f ca="1">IF(AND('Library Prep'!$G$12="CD", LEN($C122)&gt;0), VLOOKUP($C122, Indices!$G$8:$I$103, 3, FALSE), IF(AND(LEN($C122)&gt;0, LEN($E122)&gt;0), VLOOKUP($E122&amp;"-7", Indices!$E:$F, 2,FALSE), ""))</f>
        <v/>
      </c>
      <c r="G122" t="str">
        <f ca="1">IF(AND('Library Prep'!$G$12="CD", LEN(F122)&gt;0), VLOOKUP(F122, Indices!$E$8:$F$795, 2, FALSE), E122)</f>
        <v/>
      </c>
      <c r="H122" t="str">
        <f ca="1">IF(AND('Library Prep'!$G$12 = "CD", LEN('Library Prep'!$B117)&gt;0), 'Library Prep'!$D117&amp;"", IF(LEN($G122)&gt;0, VLOOKUP(G122&amp;"-5", Indices!$E:$F, 2,FALSE), ""))</f>
        <v/>
      </c>
      <c r="I122" t="str">
        <f>IF(AND('Library Prep'!$G$12 &lt;&gt; "CD", LEN('Library Prep'!$D117)&gt;0), 'Library Prep'!$D117, "")</f>
        <v/>
      </c>
    </row>
    <row r="123" spans="1:9" x14ac:dyDescent="0.3">
      <c r="A123" t="str">
        <f>IF(AND(LEN(TRIM('Library Prep'!$C$2)) &gt; 0, LEN(TRIM('Library Prep'!$B118))&gt;0), 'Library Prep'!$B118 &amp; "-" &amp; 'Library Prep'!$C$2, "")</f>
        <v/>
      </c>
      <c r="C123" t="str">
        <f>IF(AND(LEN('Library Prep'!$G$12)&gt;0, LEN(TRIM('Library Prep'!$B118)) &gt; 0), IF('Library Prep'!$G$12="CD", 'Library Prep'!$H118, RIGHT('Library Prep'!$G118, 1)), "")</f>
        <v/>
      </c>
      <c r="D123" t="str">
        <f>IF(LEN($C123)=0, "", IF('Library Prep'!$G$12 = "CD", VLOOKUP($C123, Indices!$G$8:$I$103, 2, FALSE), 'Library Prep'!$H118))</f>
        <v/>
      </c>
      <c r="E123" t="str">
        <f ca="1">IF(AND('Library Prep'!$G$12="CD", LEN(D123)&gt;0), VLOOKUP(D123, Indices!$E$8:$F$795, 2, FALSE), IF(LEN(D123)&gt;0, MID(VLOOKUP(D123, OFFSET(Indices!$G$8:$I$103, 0, MATCH("UD-" &amp; $C123, Indices!$G$6:$S$6,0)-1), 2,FALSE), 1, 7), ""))</f>
        <v/>
      </c>
      <c r="F123" t="str">
        <f ca="1">IF(AND('Library Prep'!$G$12="CD", LEN($C123)&gt;0), VLOOKUP($C123, Indices!$G$8:$I$103, 3, FALSE), IF(AND(LEN($C123)&gt;0, LEN($E123)&gt;0), VLOOKUP($E123&amp;"-7", Indices!$E:$F, 2,FALSE), ""))</f>
        <v/>
      </c>
      <c r="G123" t="str">
        <f ca="1">IF(AND('Library Prep'!$G$12="CD", LEN(F123)&gt;0), VLOOKUP(F123, Indices!$E$8:$F$795, 2, FALSE), E123)</f>
        <v/>
      </c>
      <c r="H123" t="str">
        <f ca="1">IF(AND('Library Prep'!$G$12 = "CD", LEN('Library Prep'!$B118)&gt;0), 'Library Prep'!$D118&amp;"", IF(LEN($G123)&gt;0, VLOOKUP(G123&amp;"-5", Indices!$E:$F, 2,FALSE), ""))</f>
        <v/>
      </c>
      <c r="I123" t="str">
        <f>IF(AND('Library Prep'!$G$12 &lt;&gt; "CD", LEN('Library Prep'!$D118)&gt;0), 'Library Prep'!$D118, "")</f>
        <v/>
      </c>
    </row>
    <row r="124" spans="1:9" x14ac:dyDescent="0.3">
      <c r="A124" t="str">
        <f>IF(AND(LEN(TRIM('Library Prep'!$C$2)) &gt; 0, LEN(TRIM('Library Prep'!$B119))&gt;0), 'Library Prep'!$B119 &amp; "-" &amp; 'Library Prep'!$C$2, "")</f>
        <v/>
      </c>
      <c r="C124" t="str">
        <f>IF(AND(LEN('Library Prep'!$G$12)&gt;0, LEN(TRIM('Library Prep'!$B119)) &gt; 0), IF('Library Prep'!$G$12="CD", 'Library Prep'!$H119, RIGHT('Library Prep'!$G119, 1)), "")</f>
        <v/>
      </c>
      <c r="D124" t="str">
        <f>IF(LEN($C124)=0, "", IF('Library Prep'!$G$12 = "CD", VLOOKUP($C124, Indices!$G$8:$I$103, 2, FALSE), 'Library Prep'!$H119))</f>
        <v/>
      </c>
      <c r="E124" t="str">
        <f ca="1">IF(AND('Library Prep'!$G$12="CD", LEN(D124)&gt;0), VLOOKUP(D124, Indices!$E$8:$F$795, 2, FALSE), IF(LEN(D124)&gt;0, MID(VLOOKUP(D124, OFFSET(Indices!$G$8:$I$103, 0, MATCH("UD-" &amp; $C124, Indices!$G$6:$S$6,0)-1), 2,FALSE), 1, 7), ""))</f>
        <v/>
      </c>
      <c r="F124" t="str">
        <f ca="1">IF(AND('Library Prep'!$G$12="CD", LEN($C124)&gt;0), VLOOKUP($C124, Indices!$G$8:$I$103, 3, FALSE), IF(AND(LEN($C124)&gt;0, LEN($E124)&gt;0), VLOOKUP($E124&amp;"-7", Indices!$E:$F, 2,FALSE), ""))</f>
        <v/>
      </c>
      <c r="G124" t="str">
        <f ca="1">IF(AND('Library Prep'!$G$12="CD", LEN(F124)&gt;0), VLOOKUP(F124, Indices!$E$8:$F$795, 2, FALSE), E124)</f>
        <v/>
      </c>
      <c r="H124" t="str">
        <f ca="1">IF(AND('Library Prep'!$G$12 = "CD", LEN('Library Prep'!$B119)&gt;0), 'Library Prep'!$D119&amp;"", IF(LEN($G124)&gt;0, VLOOKUP(G124&amp;"-5", Indices!$E:$F, 2,FALSE), ""))</f>
        <v/>
      </c>
      <c r="I124" t="str">
        <f>IF(AND('Library Prep'!$G$12 &lt;&gt; "CD", LEN('Library Prep'!$D119)&gt;0), 'Library Prep'!$D119, "")</f>
        <v/>
      </c>
    </row>
    <row r="125" spans="1:9" x14ac:dyDescent="0.3">
      <c r="A125" t="str">
        <f>IF(AND(LEN(TRIM('Library Prep'!$C$2)) &gt; 0, LEN(TRIM('Library Prep'!$B120))&gt;0), 'Library Prep'!$B120 &amp; "-" &amp; 'Library Prep'!$C$2, "")</f>
        <v/>
      </c>
      <c r="C125" t="str">
        <f>IF(AND(LEN('Library Prep'!$G$12)&gt;0, LEN(TRIM('Library Prep'!$B120)) &gt; 0), IF('Library Prep'!$G$12="CD", 'Library Prep'!$H120, RIGHT('Library Prep'!$G120, 1)), "")</f>
        <v/>
      </c>
      <c r="D125" t="str">
        <f>IF(LEN($C125)=0, "", IF('Library Prep'!$G$12 = "CD", VLOOKUP($C125, Indices!$G$8:$I$103, 2, FALSE), 'Library Prep'!$H120))</f>
        <v/>
      </c>
      <c r="E125" t="str">
        <f ca="1">IF(AND('Library Prep'!$G$12="CD", LEN(D125)&gt;0), VLOOKUP(D125, Indices!$E$8:$F$795, 2, FALSE), IF(LEN(D125)&gt;0, MID(VLOOKUP(D125, OFFSET(Indices!$G$8:$I$103, 0, MATCH("UD-" &amp; $C125, Indices!$G$6:$S$6,0)-1), 2,FALSE), 1, 7), ""))</f>
        <v/>
      </c>
      <c r="F125" t="str">
        <f ca="1">IF(AND('Library Prep'!$G$12="CD", LEN($C125)&gt;0), VLOOKUP($C125, Indices!$G$8:$I$103, 3, FALSE), IF(AND(LEN($C125)&gt;0, LEN($E125)&gt;0), VLOOKUP($E125&amp;"-7", Indices!$E:$F, 2,FALSE), ""))</f>
        <v/>
      </c>
      <c r="G125" t="str">
        <f ca="1">IF(AND('Library Prep'!$G$12="CD", LEN(F125)&gt;0), VLOOKUP(F125, Indices!$E$8:$F$795, 2, FALSE), E125)</f>
        <v/>
      </c>
      <c r="H125" t="str">
        <f ca="1">IF(AND('Library Prep'!$G$12 = "CD", LEN('Library Prep'!$B120)&gt;0), 'Library Prep'!$D120&amp;"", IF(LEN($G125)&gt;0, VLOOKUP(G125&amp;"-5", Indices!$E:$F, 2,FALSE), ""))</f>
        <v/>
      </c>
      <c r="I125" t="str">
        <f>IF(AND('Library Prep'!$G$12 &lt;&gt; "CD", LEN('Library Prep'!$D120)&gt;0), 'Library Prep'!$D120, "")</f>
        <v/>
      </c>
    </row>
    <row r="126" spans="1:9" x14ac:dyDescent="0.3">
      <c r="A126" t="str">
        <f>IF(AND(LEN(TRIM('Library Prep'!$C$2)) &gt; 0, LEN(TRIM('Library Prep'!$B121))&gt;0), 'Library Prep'!$B121 &amp; "-" &amp; 'Library Prep'!$C$2, "")</f>
        <v/>
      </c>
      <c r="C126" t="str">
        <f>IF(AND(LEN('Library Prep'!$G$12)&gt;0, LEN(TRIM('Library Prep'!$B121)) &gt; 0), IF('Library Prep'!$G$12="CD", 'Library Prep'!$H121, RIGHT('Library Prep'!$G121, 1)), "")</f>
        <v/>
      </c>
      <c r="D126" t="str">
        <f>IF(LEN($C126)=0, "", IF('Library Prep'!$G$12 = "CD", VLOOKUP($C126, Indices!$G$8:$I$103, 2, FALSE), 'Library Prep'!$H121))</f>
        <v/>
      </c>
      <c r="E126" t="str">
        <f ca="1">IF(AND('Library Prep'!$G$12="CD", LEN(D126)&gt;0), VLOOKUP(D126, Indices!$E$8:$F$795, 2, FALSE), IF(LEN(D126)&gt;0, MID(VLOOKUP(D126, OFFSET(Indices!$G$8:$I$103, 0, MATCH("UD-" &amp; $C126, Indices!$G$6:$S$6,0)-1), 2,FALSE), 1, 7), ""))</f>
        <v/>
      </c>
      <c r="F126" t="str">
        <f ca="1">IF(AND('Library Prep'!$G$12="CD", LEN($C126)&gt;0), VLOOKUP($C126, Indices!$G$8:$I$103, 3, FALSE), IF(AND(LEN($C126)&gt;0, LEN($E126)&gt;0), VLOOKUP($E126&amp;"-7", Indices!$E:$F, 2,FALSE), ""))</f>
        <v/>
      </c>
      <c r="G126" t="str">
        <f ca="1">IF(AND('Library Prep'!$G$12="CD", LEN(F126)&gt;0), VLOOKUP(F126, Indices!$E$8:$F$795, 2, FALSE), E126)</f>
        <v/>
      </c>
      <c r="H126" t="str">
        <f ca="1">IF(AND('Library Prep'!$G$12 = "CD", LEN('Library Prep'!$B121)&gt;0), 'Library Prep'!$D121&amp;"", IF(LEN($G126)&gt;0, VLOOKUP(G126&amp;"-5", Indices!$E:$F, 2,FALSE), ""))</f>
        <v/>
      </c>
      <c r="I126" t="str">
        <f>IF(AND('Library Prep'!$G$12 &lt;&gt; "CD", LEN('Library Prep'!$D121)&gt;0), 'Library Prep'!$D121, "")</f>
        <v/>
      </c>
    </row>
    <row r="127" spans="1:9" x14ac:dyDescent="0.3">
      <c r="A127" t="str">
        <f>IF(AND(LEN(TRIM('Library Prep'!$C$2)) &gt; 0, LEN(TRIM('Library Prep'!$B122))&gt;0), 'Library Prep'!$B122 &amp; "-" &amp; 'Library Prep'!$C$2, "")</f>
        <v/>
      </c>
      <c r="C127" t="str">
        <f>IF(AND(LEN('Library Prep'!$G$12)&gt;0, LEN(TRIM('Library Prep'!$B122)) &gt; 0), IF('Library Prep'!$G$12="CD", 'Library Prep'!$H122, RIGHT('Library Prep'!$G122, 1)), "")</f>
        <v/>
      </c>
      <c r="D127" t="str">
        <f>IF(LEN($C127)=0, "", IF('Library Prep'!$G$12 = "CD", VLOOKUP($C127, Indices!$G$8:$I$103, 2, FALSE), 'Library Prep'!$H122))</f>
        <v/>
      </c>
      <c r="E127" t="str">
        <f ca="1">IF(AND('Library Prep'!$G$12="CD", LEN(D127)&gt;0), VLOOKUP(D127, Indices!$E$8:$F$795, 2, FALSE), IF(LEN(D127)&gt;0, MID(VLOOKUP(D127, OFFSET(Indices!$G$8:$I$103, 0, MATCH("UD-" &amp; $C127, Indices!$G$6:$S$6,0)-1), 2,FALSE), 1, 7), ""))</f>
        <v/>
      </c>
      <c r="F127" t="str">
        <f ca="1">IF(AND('Library Prep'!$G$12="CD", LEN($C127)&gt;0), VLOOKUP($C127, Indices!$G$8:$I$103, 3, FALSE), IF(AND(LEN($C127)&gt;0, LEN($E127)&gt;0), VLOOKUP($E127&amp;"-7", Indices!$E:$F, 2,FALSE), ""))</f>
        <v/>
      </c>
      <c r="G127" t="str">
        <f ca="1">IF(AND('Library Prep'!$G$12="CD", LEN(F127)&gt;0), VLOOKUP(F127, Indices!$E$8:$F$795, 2, FALSE), E127)</f>
        <v/>
      </c>
      <c r="H127" t="str">
        <f ca="1">IF(AND('Library Prep'!$G$12 = "CD", LEN('Library Prep'!$B122)&gt;0), 'Library Prep'!$D122&amp;"", IF(LEN($G127)&gt;0, VLOOKUP(G127&amp;"-5", Indices!$E:$F, 2,FALSE), ""))</f>
        <v/>
      </c>
      <c r="I127" t="str">
        <f>IF(AND('Library Prep'!$G$12 &lt;&gt; "CD", LEN('Library Prep'!$D122)&gt;0), 'Library Prep'!$D122, "")</f>
        <v/>
      </c>
    </row>
    <row r="128" spans="1:9" x14ac:dyDescent="0.3">
      <c r="A128" t="str">
        <f>IF(AND(LEN(TRIM('Library Prep'!$C$2)) &gt; 0, LEN(TRIM('Library Prep'!$B123))&gt;0), 'Library Prep'!$B123 &amp; "-" &amp; 'Library Prep'!$C$2, "")</f>
        <v/>
      </c>
      <c r="C128" t="str">
        <f>IF(AND(LEN('Library Prep'!$G$12)&gt;0, LEN(TRIM('Library Prep'!$B123)) &gt; 0), IF('Library Prep'!$G$12="CD", 'Library Prep'!$H123, RIGHT('Library Prep'!$G123, 1)), "")</f>
        <v/>
      </c>
      <c r="D128" t="str">
        <f>IF(LEN($C128)=0, "", IF('Library Prep'!$G$12 = "CD", VLOOKUP($C128, Indices!$G$8:$I$103, 2, FALSE), 'Library Prep'!$H123))</f>
        <v/>
      </c>
      <c r="E128" t="str">
        <f ca="1">IF(AND('Library Prep'!$G$12="CD", LEN(D128)&gt;0), VLOOKUP(D128, Indices!$E$8:$F$795, 2, FALSE), IF(LEN(D128)&gt;0, MID(VLOOKUP(D128, OFFSET(Indices!$G$8:$I$103, 0, MATCH("UD-" &amp; $C128, Indices!$G$6:$S$6,0)-1), 2,FALSE), 1, 7), ""))</f>
        <v/>
      </c>
      <c r="F128" t="str">
        <f ca="1">IF(AND('Library Prep'!$G$12="CD", LEN($C128)&gt;0), VLOOKUP($C128, Indices!$G$8:$I$103, 3, FALSE), IF(AND(LEN($C128)&gt;0, LEN($E128)&gt;0), VLOOKUP($E128&amp;"-7", Indices!$E:$F, 2,FALSE), ""))</f>
        <v/>
      </c>
      <c r="G128" t="str">
        <f ca="1">IF(AND('Library Prep'!$G$12="CD", LEN(F128)&gt;0), VLOOKUP(F128, Indices!$E$8:$F$795, 2, FALSE), E128)</f>
        <v/>
      </c>
      <c r="H128" t="str">
        <f ca="1">IF(AND('Library Prep'!$G$12 = "CD", LEN('Library Prep'!$B123)&gt;0), 'Library Prep'!$D123&amp;"", IF(LEN($G128)&gt;0, VLOOKUP(G128&amp;"-5", Indices!$E:$F, 2,FALSE), ""))</f>
        <v/>
      </c>
      <c r="I128" t="str">
        <f>IF(AND('Library Prep'!$G$12 &lt;&gt; "CD", LEN('Library Prep'!$D123)&gt;0), 'Library Prep'!$D123, "")</f>
        <v/>
      </c>
    </row>
    <row r="129" spans="1:9" x14ac:dyDescent="0.3">
      <c r="A129" t="str">
        <f>IF(AND(LEN(TRIM('Library Prep'!$C$2)) &gt; 0, LEN(TRIM('Library Prep'!$B124))&gt;0), 'Library Prep'!$B124 &amp; "-" &amp; 'Library Prep'!$C$2, "")</f>
        <v/>
      </c>
      <c r="C129" t="str">
        <f>IF(AND(LEN('Library Prep'!$G$12)&gt;0, LEN(TRIM('Library Prep'!$B124)) &gt; 0), IF('Library Prep'!$G$12="CD", 'Library Prep'!$H124, RIGHT('Library Prep'!$G124, 1)), "")</f>
        <v/>
      </c>
      <c r="D129" t="str">
        <f>IF(LEN($C129)=0, "", IF('Library Prep'!$G$12 = "CD", VLOOKUP($C129, Indices!$G$8:$I$103, 2, FALSE), 'Library Prep'!$H124))</f>
        <v/>
      </c>
      <c r="E129" t="str">
        <f ca="1">IF(AND('Library Prep'!$G$12="CD", LEN(D129)&gt;0), VLOOKUP(D129, Indices!$E$8:$F$795, 2, FALSE), IF(LEN(D129)&gt;0, MID(VLOOKUP(D129, OFFSET(Indices!$G$8:$I$103, 0, MATCH("UD-" &amp; $C129, Indices!$G$6:$S$6,0)-1), 2,FALSE), 1, 7), ""))</f>
        <v/>
      </c>
      <c r="F129" t="str">
        <f ca="1">IF(AND('Library Prep'!$G$12="CD", LEN($C129)&gt;0), VLOOKUP($C129, Indices!$G$8:$I$103, 3, FALSE), IF(AND(LEN($C129)&gt;0, LEN($E129)&gt;0), VLOOKUP($E129&amp;"-7", Indices!$E:$F, 2,FALSE), ""))</f>
        <v/>
      </c>
      <c r="G129" t="str">
        <f ca="1">IF(AND('Library Prep'!$G$12="CD", LEN(F129)&gt;0), VLOOKUP(F129, Indices!$E$8:$F$795, 2, FALSE), E129)</f>
        <v/>
      </c>
      <c r="H129" t="str">
        <f ca="1">IF(AND('Library Prep'!$G$12 = "CD", LEN('Library Prep'!$B124)&gt;0), 'Library Prep'!$D124&amp;"", IF(LEN($G129)&gt;0, VLOOKUP(G129&amp;"-5", Indices!$E:$F, 2,FALSE), ""))</f>
        <v/>
      </c>
      <c r="I129" t="str">
        <f>IF(AND('Library Prep'!$G$12 &lt;&gt; "CD", LEN('Library Prep'!$D124)&gt;0), 'Library Prep'!$D124, "")</f>
        <v/>
      </c>
    </row>
    <row r="130" spans="1:9" x14ac:dyDescent="0.3">
      <c r="A130" t="str">
        <f>IF(AND(LEN(TRIM('Library Prep'!$C$2)) &gt; 0, LEN(TRIM('Library Prep'!$B125))&gt;0), 'Library Prep'!$B125 &amp; "-" &amp; 'Library Prep'!$C$2, "")</f>
        <v/>
      </c>
      <c r="C130" t="str">
        <f>IF(AND(LEN('Library Prep'!$G$12)&gt;0, LEN(TRIM('Library Prep'!$B125)) &gt; 0), IF('Library Prep'!$G$12="CD", 'Library Prep'!$H125, RIGHT('Library Prep'!$G125, 1)), "")</f>
        <v/>
      </c>
      <c r="D130" t="str">
        <f>IF(LEN($C130)=0, "", IF('Library Prep'!$G$12 = "CD", VLOOKUP($C130, Indices!$G$8:$I$103, 2, FALSE), 'Library Prep'!$H125))</f>
        <v/>
      </c>
      <c r="E130" t="str">
        <f ca="1">IF(AND('Library Prep'!$G$12="CD", LEN(D130)&gt;0), VLOOKUP(D130, Indices!$E$8:$F$795, 2, FALSE), IF(LEN(D130)&gt;0, MID(VLOOKUP(D130, OFFSET(Indices!$G$8:$I$103, 0, MATCH("UD-" &amp; $C130, Indices!$G$6:$S$6,0)-1), 2,FALSE), 1, 7), ""))</f>
        <v/>
      </c>
      <c r="F130" t="str">
        <f ca="1">IF(AND('Library Prep'!$G$12="CD", LEN($C130)&gt;0), VLOOKUP($C130, Indices!$G$8:$I$103, 3, FALSE), IF(AND(LEN($C130)&gt;0, LEN($E130)&gt;0), VLOOKUP($E130&amp;"-7", Indices!$E:$F, 2,FALSE), ""))</f>
        <v/>
      </c>
      <c r="G130" t="str">
        <f ca="1">IF(AND('Library Prep'!$G$12="CD", LEN(F130)&gt;0), VLOOKUP(F130, Indices!$E$8:$F$795, 2, FALSE), E130)</f>
        <v/>
      </c>
      <c r="H130" t="str">
        <f ca="1">IF(AND('Library Prep'!$G$12 = "CD", LEN('Library Prep'!$B125)&gt;0), 'Library Prep'!$D125&amp;"", IF(LEN($G130)&gt;0, VLOOKUP(G130&amp;"-5", Indices!$E:$F, 2,FALSE), ""))</f>
        <v/>
      </c>
      <c r="I130" t="str">
        <f>IF(AND('Library Prep'!$G$12 &lt;&gt; "CD", LEN('Library Prep'!$D125)&gt;0), 'Library Prep'!$D125, "")</f>
        <v/>
      </c>
    </row>
    <row r="131" spans="1:9" x14ac:dyDescent="0.3">
      <c r="A131" t="str">
        <f>IF(AND(LEN(TRIM('Library Prep'!$C$2)) &gt; 0, LEN(TRIM('Library Prep'!$B126))&gt;0), 'Library Prep'!$B126 &amp; "-" &amp; 'Library Prep'!$C$2, "")</f>
        <v/>
      </c>
      <c r="C131" t="str">
        <f>IF(AND(LEN('Library Prep'!$G$12)&gt;0, LEN(TRIM('Library Prep'!$B126)) &gt; 0), IF('Library Prep'!$G$12="CD", 'Library Prep'!$H126, RIGHT('Library Prep'!$G126, 1)), "")</f>
        <v/>
      </c>
      <c r="D131" t="str">
        <f>IF(LEN($C131)=0, "", IF('Library Prep'!$G$12 = "CD", VLOOKUP($C131, Indices!$G$8:$I$103, 2, FALSE), 'Library Prep'!$H126))</f>
        <v/>
      </c>
      <c r="E131" t="str">
        <f ca="1">IF(AND('Library Prep'!$G$12="CD", LEN(D131)&gt;0), VLOOKUP(D131, Indices!$E$8:$F$795, 2, FALSE), IF(LEN(D131)&gt;0, MID(VLOOKUP(D131, OFFSET(Indices!$G$8:$I$103, 0, MATCH("UD-" &amp; $C131, Indices!$G$6:$S$6,0)-1), 2,FALSE), 1, 7), ""))</f>
        <v/>
      </c>
      <c r="F131" t="str">
        <f ca="1">IF(AND('Library Prep'!$G$12="CD", LEN($C131)&gt;0), VLOOKUP($C131, Indices!$G$8:$I$103, 3, FALSE), IF(AND(LEN($C131)&gt;0, LEN($E131)&gt;0), VLOOKUP($E131&amp;"-7", Indices!$E:$F, 2,FALSE), ""))</f>
        <v/>
      </c>
      <c r="G131" t="str">
        <f ca="1">IF(AND('Library Prep'!$G$12="CD", LEN(F131)&gt;0), VLOOKUP(F131, Indices!$E$8:$F$795, 2, FALSE), E131)</f>
        <v/>
      </c>
      <c r="H131" t="str">
        <f ca="1">IF(AND('Library Prep'!$G$12 = "CD", LEN('Library Prep'!$B126)&gt;0), 'Library Prep'!$D126&amp;"", IF(LEN($G131)&gt;0, VLOOKUP(G131&amp;"-5", Indices!$E:$F, 2,FALSE), ""))</f>
        <v/>
      </c>
      <c r="I131" t="str">
        <f>IF(AND('Library Prep'!$G$12 &lt;&gt; "CD", LEN('Library Prep'!$D126)&gt;0), 'Library Prep'!$D126, "")</f>
        <v/>
      </c>
    </row>
    <row r="132" spans="1:9" x14ac:dyDescent="0.3">
      <c r="A132" t="str">
        <f>IF(AND(LEN(TRIM('Library Prep'!$C$2)) &gt; 0, LEN(TRIM('Library Prep'!$B127))&gt;0), 'Library Prep'!$B127 &amp; "-" &amp; 'Library Prep'!$C$2, "")</f>
        <v/>
      </c>
      <c r="C132" t="str">
        <f>IF(AND(LEN('Library Prep'!$G$12)&gt;0, LEN(TRIM('Library Prep'!$B127)) &gt; 0), IF('Library Prep'!$G$12="CD", 'Library Prep'!$H127, RIGHT('Library Prep'!$G127, 1)), "")</f>
        <v/>
      </c>
      <c r="D132" t="str">
        <f>IF(LEN($C132)=0, "", IF('Library Prep'!$G$12 = "CD", VLOOKUP($C132, Indices!$G$8:$I$103, 2, FALSE), 'Library Prep'!$H127))</f>
        <v/>
      </c>
      <c r="E132" t="str">
        <f ca="1">IF(AND('Library Prep'!$G$12="CD", LEN(D132)&gt;0), VLOOKUP(D132, Indices!$E$8:$F$795, 2, FALSE), IF(LEN(D132)&gt;0, MID(VLOOKUP(D132, OFFSET(Indices!$G$8:$I$103, 0, MATCH("UD-" &amp; $C132, Indices!$G$6:$S$6,0)-1), 2,FALSE), 1, 7), ""))</f>
        <v/>
      </c>
      <c r="F132" t="str">
        <f ca="1">IF(AND('Library Prep'!$G$12="CD", LEN($C132)&gt;0), VLOOKUP($C132, Indices!$G$8:$I$103, 3, FALSE), IF(AND(LEN($C132)&gt;0, LEN($E132)&gt;0), VLOOKUP($E132&amp;"-7", Indices!$E:$F, 2,FALSE), ""))</f>
        <v/>
      </c>
      <c r="G132" t="str">
        <f ca="1">IF(AND('Library Prep'!$G$12="CD", LEN(F132)&gt;0), VLOOKUP(F132, Indices!$E$8:$F$795, 2, FALSE), E132)</f>
        <v/>
      </c>
      <c r="H132" t="str">
        <f ca="1">IF(AND('Library Prep'!$G$12 = "CD", LEN('Library Prep'!$B127)&gt;0), 'Library Prep'!$D127&amp;"", IF(LEN($G132)&gt;0, VLOOKUP(G132&amp;"-5", Indices!$E:$F, 2,FALSE), ""))</f>
        <v/>
      </c>
      <c r="I132" t="str">
        <f>IF(AND('Library Prep'!$G$12 &lt;&gt; "CD", LEN('Library Prep'!$D127)&gt;0), 'Library Prep'!$D127, "")</f>
        <v/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95"/>
  <sheetViews>
    <sheetView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23" sqref="C23"/>
    </sheetView>
  </sheetViews>
  <sheetFormatPr defaultRowHeight="14.4" x14ac:dyDescent="0.3"/>
  <cols>
    <col min="1" max="1" width="11.109375" style="24" customWidth="1"/>
    <col min="2" max="2" width="12.5546875" style="24" customWidth="1"/>
    <col min="3" max="3" width="56.6640625" style="24" bestFit="1" customWidth="1"/>
    <col min="4" max="4" width="49.5546875" style="24" bestFit="1" customWidth="1"/>
    <col min="5" max="5" width="11.44140625" style="24" bestFit="1" customWidth="1"/>
    <col min="6" max="6" width="20.88671875" style="24" customWidth="1"/>
    <col min="7" max="7" width="19.33203125" bestFit="1" customWidth="1"/>
    <col min="8" max="9" width="13.88671875" bestFit="1" customWidth="1"/>
    <col min="10" max="10" width="19.33203125" bestFit="1" customWidth="1"/>
    <col min="11" max="11" width="13.88671875" customWidth="1"/>
    <col min="12" max="12" width="13.88671875" bestFit="1" customWidth="1"/>
    <col min="13" max="13" width="19.33203125" bestFit="1" customWidth="1"/>
    <col min="14" max="15" width="13.88671875" bestFit="1" customWidth="1"/>
    <col min="16" max="16" width="19.33203125" bestFit="1" customWidth="1"/>
    <col min="17" max="18" width="13.88671875" bestFit="1" customWidth="1"/>
    <col min="19" max="19" width="19.33203125" bestFit="1" customWidth="1"/>
    <col min="20" max="20" width="10.33203125" bestFit="1" customWidth="1"/>
    <col min="21" max="21" width="13.88671875" bestFit="1" customWidth="1"/>
  </cols>
  <sheetData>
    <row r="1" spans="1:21" s="24" customFormat="1" x14ac:dyDescent="0.3">
      <c r="A1" s="107" t="s">
        <v>207</v>
      </c>
      <c r="B1" s="107"/>
      <c r="C1" s="107"/>
    </row>
    <row r="2" spans="1:21" s="24" customFormat="1" x14ac:dyDescent="0.3">
      <c r="A2" s="107"/>
      <c r="B2" s="107"/>
      <c r="C2" s="107"/>
    </row>
    <row r="3" spans="1:21" s="24" customFormat="1" x14ac:dyDescent="0.3">
      <c r="A3" s="107"/>
      <c r="B3" s="107"/>
      <c r="C3" s="107"/>
    </row>
    <row r="4" spans="1:21" s="24" customFormat="1" x14ac:dyDescent="0.3">
      <c r="A4" s="107"/>
      <c r="B4" s="107"/>
      <c r="C4" s="107"/>
    </row>
    <row r="5" spans="1:21" s="24" customFormat="1" x14ac:dyDescent="0.3">
      <c r="A5" s="107"/>
      <c r="B5" s="107"/>
      <c r="C5" s="107"/>
    </row>
    <row r="6" spans="1:21" s="24" customFormat="1" x14ac:dyDescent="0.3">
      <c r="G6" s="106" t="s">
        <v>208</v>
      </c>
      <c r="H6" s="106"/>
      <c r="I6" s="106"/>
      <c r="J6" s="106" t="s">
        <v>209</v>
      </c>
      <c r="K6" s="106"/>
      <c r="L6" s="106"/>
      <c r="M6" s="106" t="s">
        <v>210</v>
      </c>
      <c r="N6" s="106"/>
      <c r="O6" s="106"/>
      <c r="P6" s="106" t="s">
        <v>211</v>
      </c>
      <c r="Q6" s="106"/>
      <c r="R6" s="106"/>
      <c r="S6" s="106" t="s">
        <v>212</v>
      </c>
      <c r="T6" s="106"/>
      <c r="U6" s="106"/>
    </row>
    <row r="7" spans="1:21" ht="28.8" x14ac:dyDescent="0.3">
      <c r="A7" s="31" t="s">
        <v>213</v>
      </c>
      <c r="B7" s="31" t="s">
        <v>214</v>
      </c>
      <c r="C7" s="31" t="s">
        <v>215</v>
      </c>
      <c r="D7" s="31" t="s">
        <v>216</v>
      </c>
      <c r="E7" s="31" t="s">
        <v>217</v>
      </c>
      <c r="F7" s="31" t="s">
        <v>218</v>
      </c>
      <c r="G7" s="31" t="s">
        <v>219</v>
      </c>
      <c r="H7" s="32" t="s">
        <v>220</v>
      </c>
      <c r="I7" s="32" t="s">
        <v>221</v>
      </c>
      <c r="J7" s="31" t="s">
        <v>219</v>
      </c>
      <c r="K7" s="38" t="s">
        <v>220</v>
      </c>
      <c r="L7" s="32" t="s">
        <v>221</v>
      </c>
      <c r="M7" s="31" t="s">
        <v>219</v>
      </c>
      <c r="N7" s="38" t="s">
        <v>220</v>
      </c>
      <c r="O7" s="32" t="s">
        <v>221</v>
      </c>
      <c r="P7" s="31" t="s">
        <v>219</v>
      </c>
      <c r="Q7" s="38" t="s">
        <v>220</v>
      </c>
      <c r="R7" s="32" t="s">
        <v>221</v>
      </c>
      <c r="S7" s="31" t="s">
        <v>219</v>
      </c>
      <c r="T7" s="38" t="s">
        <v>220</v>
      </c>
      <c r="U7" s="32" t="s">
        <v>221</v>
      </c>
    </row>
    <row r="8" spans="1:21" x14ac:dyDescent="0.3">
      <c r="A8" s="32" t="s">
        <v>208</v>
      </c>
      <c r="B8" s="32" t="s">
        <v>222</v>
      </c>
      <c r="C8" s="32" t="s">
        <v>223</v>
      </c>
      <c r="D8" s="32" t="s">
        <v>224</v>
      </c>
      <c r="E8" s="32" t="s">
        <v>225</v>
      </c>
      <c r="F8" s="32" t="s">
        <v>226</v>
      </c>
      <c r="G8" s="32" t="s">
        <v>23</v>
      </c>
      <c r="H8" s="32" t="s">
        <v>227</v>
      </c>
      <c r="I8" s="32" t="s">
        <v>228</v>
      </c>
      <c r="J8" s="32" t="s">
        <v>23</v>
      </c>
      <c r="K8" s="32" t="s">
        <v>229</v>
      </c>
      <c r="L8" s="32" t="s">
        <v>230</v>
      </c>
      <c r="M8" s="32" t="s">
        <v>23</v>
      </c>
      <c r="N8" s="32" t="s">
        <v>231</v>
      </c>
      <c r="O8" s="32" t="s">
        <v>232</v>
      </c>
      <c r="P8" s="32" t="s">
        <v>23</v>
      </c>
      <c r="Q8" s="32" t="s">
        <v>233</v>
      </c>
      <c r="R8" s="32" t="s">
        <v>234</v>
      </c>
      <c r="S8" s="32" t="s">
        <v>23</v>
      </c>
      <c r="T8" s="32" t="s">
        <v>235</v>
      </c>
      <c r="U8" s="32" t="s">
        <v>236</v>
      </c>
    </row>
    <row r="9" spans="1:21" x14ac:dyDescent="0.3">
      <c r="A9" s="32" t="s">
        <v>209</v>
      </c>
      <c r="B9" s="32" t="s">
        <v>222</v>
      </c>
      <c r="C9" s="32" t="s">
        <v>237</v>
      </c>
      <c r="D9" s="32" t="s">
        <v>238</v>
      </c>
      <c r="E9" s="32" t="s">
        <v>228</v>
      </c>
      <c r="F9" s="32" t="s">
        <v>239</v>
      </c>
      <c r="G9" s="32" t="s">
        <v>24</v>
      </c>
      <c r="H9" s="32" t="s">
        <v>240</v>
      </c>
      <c r="I9" s="32" t="s">
        <v>241</v>
      </c>
      <c r="J9" s="32" t="s">
        <v>24</v>
      </c>
      <c r="K9" s="32" t="s">
        <v>242</v>
      </c>
      <c r="L9" s="32" t="s">
        <v>243</v>
      </c>
      <c r="M9" s="32" t="s">
        <v>24</v>
      </c>
      <c r="N9" s="32" t="s">
        <v>244</v>
      </c>
      <c r="O9" s="32" t="s">
        <v>245</v>
      </c>
      <c r="P9" s="32" t="s">
        <v>24</v>
      </c>
      <c r="Q9" s="32" t="s">
        <v>246</v>
      </c>
      <c r="R9" s="32" t="s">
        <v>247</v>
      </c>
      <c r="S9" s="32" t="s">
        <v>24</v>
      </c>
      <c r="T9" s="32" t="s">
        <v>248</v>
      </c>
      <c r="U9" s="32" t="s">
        <v>249</v>
      </c>
    </row>
    <row r="10" spans="1:21" x14ac:dyDescent="0.3">
      <c r="A10" s="32" t="s">
        <v>210</v>
      </c>
      <c r="B10" s="32" t="s">
        <v>222</v>
      </c>
      <c r="C10" s="32" t="s">
        <v>237</v>
      </c>
      <c r="D10" s="32" t="s">
        <v>250</v>
      </c>
      <c r="E10" s="32" t="s">
        <v>251</v>
      </c>
      <c r="F10" s="32" t="s">
        <v>252</v>
      </c>
      <c r="G10" s="32" t="s">
        <v>25</v>
      </c>
      <c r="H10" s="32" t="s">
        <v>253</v>
      </c>
      <c r="I10" s="32" t="s">
        <v>251</v>
      </c>
      <c r="J10" s="32" t="s">
        <v>25</v>
      </c>
      <c r="K10" s="32" t="s">
        <v>254</v>
      </c>
      <c r="L10" s="32" t="s">
        <v>255</v>
      </c>
      <c r="M10" s="32" t="s">
        <v>25</v>
      </c>
      <c r="N10" s="32" t="s">
        <v>256</v>
      </c>
      <c r="O10" s="32" t="s">
        <v>257</v>
      </c>
      <c r="P10" s="32" t="s">
        <v>25</v>
      </c>
      <c r="Q10" s="32" t="s">
        <v>258</v>
      </c>
      <c r="R10" s="32" t="s">
        <v>259</v>
      </c>
      <c r="S10" s="32" t="s">
        <v>25</v>
      </c>
      <c r="T10" s="32" t="s">
        <v>260</v>
      </c>
      <c r="U10" s="32" t="s">
        <v>261</v>
      </c>
    </row>
    <row r="11" spans="1:21" x14ac:dyDescent="0.3">
      <c r="A11" s="32" t="s">
        <v>211</v>
      </c>
      <c r="B11" s="32" t="s">
        <v>222</v>
      </c>
      <c r="C11" s="32" t="s">
        <v>237</v>
      </c>
      <c r="D11" s="32" t="s">
        <v>262</v>
      </c>
      <c r="E11" s="32" t="s">
        <v>263</v>
      </c>
      <c r="F11" s="32" t="s">
        <v>264</v>
      </c>
      <c r="G11" s="32" t="s">
        <v>26</v>
      </c>
      <c r="H11" s="32" t="s">
        <v>265</v>
      </c>
      <c r="I11" s="32" t="s">
        <v>225</v>
      </c>
      <c r="J11" s="32" t="s">
        <v>26</v>
      </c>
      <c r="K11" s="32" t="s">
        <v>266</v>
      </c>
      <c r="L11" s="32" t="s">
        <v>267</v>
      </c>
      <c r="M11" s="32" t="s">
        <v>26</v>
      </c>
      <c r="N11" s="32" t="s">
        <v>268</v>
      </c>
      <c r="O11" s="32" t="s">
        <v>269</v>
      </c>
      <c r="P11" s="32" t="s">
        <v>26</v>
      </c>
      <c r="Q11" s="32" t="s">
        <v>270</v>
      </c>
      <c r="R11" s="32" t="s">
        <v>271</v>
      </c>
      <c r="S11" s="32" t="s">
        <v>26</v>
      </c>
      <c r="T11" s="32" t="s">
        <v>272</v>
      </c>
      <c r="U11" s="32" t="s">
        <v>273</v>
      </c>
    </row>
    <row r="12" spans="1:21" x14ac:dyDescent="0.3">
      <c r="A12" s="32" t="s">
        <v>212</v>
      </c>
      <c r="B12" s="32" t="s">
        <v>222</v>
      </c>
      <c r="C12" s="32" t="s">
        <v>237</v>
      </c>
      <c r="D12" s="32" t="s">
        <v>274</v>
      </c>
      <c r="E12" s="32" t="s">
        <v>275</v>
      </c>
      <c r="F12" s="32" t="s">
        <v>276</v>
      </c>
      <c r="G12" s="32" t="s">
        <v>27</v>
      </c>
      <c r="H12" s="32" t="s">
        <v>277</v>
      </c>
      <c r="I12" s="32" t="s">
        <v>278</v>
      </c>
      <c r="J12" s="32" t="s">
        <v>27</v>
      </c>
      <c r="K12" s="32" t="s">
        <v>279</v>
      </c>
      <c r="L12" s="32" t="s">
        <v>280</v>
      </c>
      <c r="M12" s="32" t="s">
        <v>27</v>
      </c>
      <c r="N12" s="32" t="s">
        <v>281</v>
      </c>
      <c r="O12" s="32" t="s">
        <v>282</v>
      </c>
      <c r="P12" s="32" t="s">
        <v>27</v>
      </c>
      <c r="Q12" s="32" t="s">
        <v>283</v>
      </c>
      <c r="R12" s="32" t="s">
        <v>284</v>
      </c>
      <c r="S12" s="32" t="s">
        <v>27</v>
      </c>
      <c r="T12" s="32" t="s">
        <v>285</v>
      </c>
      <c r="U12" s="32" t="s">
        <v>286</v>
      </c>
    </row>
    <row r="13" spans="1:21" ht="15.75" customHeight="1" x14ac:dyDescent="0.3">
      <c r="A13" s="32" t="s">
        <v>209</v>
      </c>
      <c r="B13" s="32" t="s">
        <v>222</v>
      </c>
      <c r="C13" s="32" t="s">
        <v>287</v>
      </c>
      <c r="D13" s="32" t="s">
        <v>288</v>
      </c>
      <c r="E13" s="32" t="s">
        <v>278</v>
      </c>
      <c r="F13" s="32" t="s">
        <v>289</v>
      </c>
      <c r="G13" s="32" t="s">
        <v>28</v>
      </c>
      <c r="H13" s="32" t="s">
        <v>290</v>
      </c>
      <c r="I13" s="32" t="s">
        <v>291</v>
      </c>
      <c r="J13" s="32" t="s">
        <v>28</v>
      </c>
      <c r="K13" s="32" t="s">
        <v>292</v>
      </c>
      <c r="L13" s="32" t="s">
        <v>293</v>
      </c>
      <c r="M13" s="32" t="s">
        <v>28</v>
      </c>
      <c r="N13" s="32" t="s">
        <v>294</v>
      </c>
      <c r="O13" s="32" t="s">
        <v>295</v>
      </c>
      <c r="P13" s="32" t="s">
        <v>28</v>
      </c>
      <c r="Q13" s="32" t="s">
        <v>296</v>
      </c>
      <c r="R13" s="32" t="s">
        <v>297</v>
      </c>
      <c r="S13" s="32" t="s">
        <v>28</v>
      </c>
      <c r="T13" s="32" t="s">
        <v>298</v>
      </c>
      <c r="U13" s="32" t="s">
        <v>299</v>
      </c>
    </row>
    <row r="14" spans="1:21" x14ac:dyDescent="0.3">
      <c r="A14" s="32" t="s">
        <v>210</v>
      </c>
      <c r="B14" s="32" t="s">
        <v>222</v>
      </c>
      <c r="C14" s="32" t="s">
        <v>287</v>
      </c>
      <c r="D14" s="32" t="s">
        <v>288</v>
      </c>
      <c r="E14" s="32" t="s">
        <v>241</v>
      </c>
      <c r="F14" s="32" t="s">
        <v>300</v>
      </c>
      <c r="G14" s="32" t="s">
        <v>29</v>
      </c>
      <c r="H14" s="32" t="s">
        <v>301</v>
      </c>
      <c r="I14" s="32" t="s">
        <v>275</v>
      </c>
      <c r="J14" s="32" t="s">
        <v>29</v>
      </c>
      <c r="K14" s="32" t="s">
        <v>302</v>
      </c>
      <c r="L14" s="32" t="s">
        <v>303</v>
      </c>
      <c r="M14" s="32" t="s">
        <v>29</v>
      </c>
      <c r="N14" s="32" t="s">
        <v>304</v>
      </c>
      <c r="O14" s="32" t="s">
        <v>305</v>
      </c>
      <c r="P14" s="32" t="s">
        <v>29</v>
      </c>
      <c r="Q14" s="32" t="s">
        <v>306</v>
      </c>
      <c r="R14" s="32" t="s">
        <v>307</v>
      </c>
      <c r="S14" s="32" t="s">
        <v>29</v>
      </c>
      <c r="T14" s="32" t="s">
        <v>308</v>
      </c>
      <c r="U14" s="32" t="s">
        <v>309</v>
      </c>
    </row>
    <row r="15" spans="1:21" x14ac:dyDescent="0.3">
      <c r="A15" s="32" t="s">
        <v>211</v>
      </c>
      <c r="B15" s="32" t="s">
        <v>222</v>
      </c>
      <c r="C15" s="32" t="s">
        <v>287</v>
      </c>
      <c r="D15" s="32" t="s">
        <v>288</v>
      </c>
      <c r="E15" s="32" t="s">
        <v>291</v>
      </c>
      <c r="F15" s="32" t="s">
        <v>310</v>
      </c>
      <c r="G15" s="32" t="s">
        <v>30</v>
      </c>
      <c r="H15" s="32" t="s">
        <v>311</v>
      </c>
      <c r="I15" s="32" t="s">
        <v>263</v>
      </c>
      <c r="J15" s="32" t="s">
        <v>30</v>
      </c>
      <c r="K15" s="32" t="s">
        <v>312</v>
      </c>
      <c r="L15" s="32" t="s">
        <v>313</v>
      </c>
      <c r="M15" s="32" t="s">
        <v>30</v>
      </c>
      <c r="N15" s="32" t="s">
        <v>314</v>
      </c>
      <c r="O15" s="32" t="s">
        <v>315</v>
      </c>
      <c r="P15" s="32" t="s">
        <v>30</v>
      </c>
      <c r="Q15" s="32" t="s">
        <v>316</v>
      </c>
      <c r="R15" s="32" t="s">
        <v>317</v>
      </c>
      <c r="S15" s="32" t="s">
        <v>30</v>
      </c>
      <c r="T15" s="32" t="s">
        <v>318</v>
      </c>
      <c r="U15" s="32" t="s">
        <v>319</v>
      </c>
    </row>
    <row r="16" spans="1:21" x14ac:dyDescent="0.3">
      <c r="A16" s="32" t="s">
        <v>212</v>
      </c>
      <c r="B16" s="32" t="s">
        <v>222</v>
      </c>
      <c r="C16" s="32" t="s">
        <v>287</v>
      </c>
      <c r="D16" s="32" t="s">
        <v>288</v>
      </c>
      <c r="E16" s="32" t="s">
        <v>227</v>
      </c>
      <c r="F16" s="32" t="s">
        <v>320</v>
      </c>
      <c r="G16" s="32" t="s">
        <v>31</v>
      </c>
      <c r="H16" s="32" t="s">
        <v>240</v>
      </c>
      <c r="I16" s="32" t="s">
        <v>251</v>
      </c>
      <c r="J16" s="32" t="s">
        <v>31</v>
      </c>
      <c r="K16" s="32" t="s">
        <v>321</v>
      </c>
      <c r="L16" s="32" t="s">
        <v>322</v>
      </c>
      <c r="M16" s="32" t="s">
        <v>31</v>
      </c>
      <c r="N16" s="32" t="s">
        <v>323</v>
      </c>
      <c r="O16" s="32" t="s">
        <v>324</v>
      </c>
      <c r="P16" s="32" t="s">
        <v>31</v>
      </c>
      <c r="Q16" s="32" t="s">
        <v>325</v>
      </c>
      <c r="R16" s="32" t="s">
        <v>326</v>
      </c>
      <c r="S16" s="32" t="s">
        <v>31</v>
      </c>
      <c r="T16" s="32" t="s">
        <v>327</v>
      </c>
      <c r="U16" s="32" t="s">
        <v>328</v>
      </c>
    </row>
    <row r="17" spans="1:21" x14ac:dyDescent="0.3">
      <c r="A17" s="32" t="s">
        <v>208</v>
      </c>
      <c r="B17" s="32" t="s">
        <v>222</v>
      </c>
      <c r="C17" s="32" t="s">
        <v>224</v>
      </c>
      <c r="D17" s="32" t="s">
        <v>224</v>
      </c>
      <c r="E17" s="32" t="s">
        <v>240</v>
      </c>
      <c r="F17" s="32" t="s">
        <v>329</v>
      </c>
      <c r="G17" s="32" t="s">
        <v>32</v>
      </c>
      <c r="H17" s="32" t="s">
        <v>253</v>
      </c>
      <c r="I17" s="32" t="s">
        <v>228</v>
      </c>
      <c r="J17" s="32" t="s">
        <v>32</v>
      </c>
      <c r="K17" s="32" t="s">
        <v>330</v>
      </c>
      <c r="L17" s="32" t="s">
        <v>331</v>
      </c>
      <c r="M17" s="32" t="s">
        <v>32</v>
      </c>
      <c r="N17" s="32" t="s">
        <v>332</v>
      </c>
      <c r="O17" s="32" t="s">
        <v>333</v>
      </c>
      <c r="P17" s="32" t="s">
        <v>32</v>
      </c>
      <c r="Q17" s="32" t="s">
        <v>334</v>
      </c>
      <c r="R17" s="32" t="s">
        <v>335</v>
      </c>
      <c r="S17" s="32" t="s">
        <v>32</v>
      </c>
      <c r="T17" s="32" t="s">
        <v>336</v>
      </c>
      <c r="U17" s="32" t="s">
        <v>337</v>
      </c>
    </row>
    <row r="18" spans="1:21" x14ac:dyDescent="0.3">
      <c r="A18" s="32"/>
      <c r="B18" s="32"/>
      <c r="C18" s="32"/>
      <c r="D18" s="32"/>
      <c r="E18" s="32" t="s">
        <v>253</v>
      </c>
      <c r="F18" s="32" t="s">
        <v>338</v>
      </c>
      <c r="G18" s="32" t="s">
        <v>33</v>
      </c>
      <c r="H18" s="32" t="s">
        <v>227</v>
      </c>
      <c r="I18" s="32" t="s">
        <v>241</v>
      </c>
      <c r="J18" s="32" t="s">
        <v>33</v>
      </c>
      <c r="K18" s="32" t="s">
        <v>339</v>
      </c>
      <c r="L18" s="32" t="s">
        <v>340</v>
      </c>
      <c r="M18" s="32" t="s">
        <v>33</v>
      </c>
      <c r="N18" s="32" t="s">
        <v>341</v>
      </c>
      <c r="O18" s="32" t="s">
        <v>342</v>
      </c>
      <c r="P18" s="32" t="s">
        <v>33</v>
      </c>
      <c r="Q18" s="32" t="s">
        <v>343</v>
      </c>
      <c r="R18" s="32" t="s">
        <v>344</v>
      </c>
      <c r="S18" s="32" t="s">
        <v>33</v>
      </c>
      <c r="T18" s="32" t="s">
        <v>345</v>
      </c>
      <c r="U18" s="32" t="s">
        <v>346</v>
      </c>
    </row>
    <row r="19" spans="1:21" x14ac:dyDescent="0.3">
      <c r="A19" s="32"/>
      <c r="B19" s="32"/>
      <c r="C19" s="32"/>
      <c r="D19" s="32"/>
      <c r="E19" s="32" t="s">
        <v>265</v>
      </c>
      <c r="F19" s="32" t="s">
        <v>347</v>
      </c>
      <c r="G19" s="32" t="s">
        <v>34</v>
      </c>
      <c r="H19" s="32" t="s">
        <v>348</v>
      </c>
      <c r="I19" s="32" t="s">
        <v>225</v>
      </c>
      <c r="J19" s="32" t="s">
        <v>34</v>
      </c>
      <c r="K19" s="32" t="s">
        <v>349</v>
      </c>
      <c r="L19" s="32" t="s">
        <v>350</v>
      </c>
      <c r="M19" s="32" t="s">
        <v>34</v>
      </c>
      <c r="N19" s="32" t="s">
        <v>351</v>
      </c>
      <c r="O19" s="32" t="s">
        <v>352</v>
      </c>
      <c r="P19" s="32" t="s">
        <v>34</v>
      </c>
      <c r="Q19" s="32" t="s">
        <v>353</v>
      </c>
      <c r="R19" s="32" t="s">
        <v>354</v>
      </c>
      <c r="S19" s="32" t="s">
        <v>34</v>
      </c>
      <c r="T19" s="32" t="s">
        <v>355</v>
      </c>
      <c r="U19" s="32" t="s">
        <v>356</v>
      </c>
    </row>
    <row r="20" spans="1:21" x14ac:dyDescent="0.3">
      <c r="A20" s="32"/>
      <c r="B20" s="32"/>
      <c r="C20" s="32"/>
      <c r="D20" s="32"/>
      <c r="E20" s="32" t="s">
        <v>277</v>
      </c>
      <c r="F20" s="32" t="s">
        <v>357</v>
      </c>
      <c r="G20" s="32" t="s">
        <v>35</v>
      </c>
      <c r="H20" s="32" t="s">
        <v>358</v>
      </c>
      <c r="I20" s="32" t="s">
        <v>278</v>
      </c>
      <c r="J20" s="32" t="s">
        <v>35</v>
      </c>
      <c r="K20" s="32" t="s">
        <v>359</v>
      </c>
      <c r="L20" s="32" t="s">
        <v>360</v>
      </c>
      <c r="M20" s="32" t="s">
        <v>35</v>
      </c>
      <c r="N20" s="32" t="s">
        <v>361</v>
      </c>
      <c r="O20" s="32" t="s">
        <v>362</v>
      </c>
      <c r="P20" s="32" t="s">
        <v>35</v>
      </c>
      <c r="Q20" s="32" t="s">
        <v>363</v>
      </c>
      <c r="R20" s="32" t="s">
        <v>364</v>
      </c>
      <c r="S20" s="32" t="s">
        <v>35</v>
      </c>
      <c r="T20" s="32" t="s">
        <v>365</v>
      </c>
      <c r="U20" s="32" t="s">
        <v>366</v>
      </c>
    </row>
    <row r="21" spans="1:21" x14ac:dyDescent="0.3">
      <c r="A21" s="32"/>
      <c r="B21" s="32"/>
      <c r="C21" s="32"/>
      <c r="D21" s="32"/>
      <c r="E21" s="32" t="s">
        <v>348</v>
      </c>
      <c r="F21" s="32" t="s">
        <v>367</v>
      </c>
      <c r="G21" s="32" t="s">
        <v>36</v>
      </c>
      <c r="H21" s="32" t="s">
        <v>301</v>
      </c>
      <c r="I21" s="32" t="s">
        <v>263</v>
      </c>
      <c r="J21" s="32" t="s">
        <v>36</v>
      </c>
      <c r="K21" s="32" t="s">
        <v>368</v>
      </c>
      <c r="L21" s="32" t="s">
        <v>369</v>
      </c>
      <c r="M21" s="32" t="s">
        <v>36</v>
      </c>
      <c r="N21" s="32" t="s">
        <v>370</v>
      </c>
      <c r="O21" s="32" t="s">
        <v>371</v>
      </c>
      <c r="P21" s="32" t="s">
        <v>36</v>
      </c>
      <c r="Q21" s="32" t="s">
        <v>372</v>
      </c>
      <c r="R21" s="32" t="s">
        <v>373</v>
      </c>
      <c r="S21" s="32" t="s">
        <v>36</v>
      </c>
      <c r="T21" s="32" t="s">
        <v>374</v>
      </c>
      <c r="U21" s="32" t="s">
        <v>375</v>
      </c>
    </row>
    <row r="22" spans="1:21" x14ac:dyDescent="0.3">
      <c r="A22" s="32"/>
      <c r="B22" s="32"/>
      <c r="C22" s="32"/>
      <c r="D22" s="32"/>
      <c r="E22" s="32" t="s">
        <v>290</v>
      </c>
      <c r="F22" s="32" t="s">
        <v>376</v>
      </c>
      <c r="G22" s="32" t="s">
        <v>37</v>
      </c>
      <c r="H22" s="32" t="s">
        <v>311</v>
      </c>
      <c r="I22" s="32" t="s">
        <v>291</v>
      </c>
      <c r="J22" s="32" t="s">
        <v>37</v>
      </c>
      <c r="K22" s="32" t="s">
        <v>377</v>
      </c>
      <c r="L22" s="32" t="s">
        <v>378</v>
      </c>
      <c r="M22" s="32" t="s">
        <v>37</v>
      </c>
      <c r="N22" s="32" t="s">
        <v>379</v>
      </c>
      <c r="O22" s="32" t="s">
        <v>380</v>
      </c>
      <c r="P22" s="32" t="s">
        <v>37</v>
      </c>
      <c r="Q22" s="32" t="s">
        <v>381</v>
      </c>
      <c r="R22" s="32" t="s">
        <v>382</v>
      </c>
      <c r="S22" s="32" t="s">
        <v>37</v>
      </c>
      <c r="T22" s="32" t="s">
        <v>383</v>
      </c>
      <c r="U22" s="32" t="s">
        <v>384</v>
      </c>
    </row>
    <row r="23" spans="1:21" x14ac:dyDescent="0.3">
      <c r="A23" s="32"/>
      <c r="B23" s="32"/>
      <c r="C23" s="32"/>
      <c r="D23" s="32"/>
      <c r="E23" s="32" t="s">
        <v>301</v>
      </c>
      <c r="F23" s="32" t="s">
        <v>385</v>
      </c>
      <c r="G23" s="32" t="s">
        <v>38</v>
      </c>
      <c r="H23" s="32" t="s">
        <v>290</v>
      </c>
      <c r="I23" s="32" t="s">
        <v>275</v>
      </c>
      <c r="J23" s="32" t="s">
        <v>38</v>
      </c>
      <c r="K23" s="32" t="s">
        <v>386</v>
      </c>
      <c r="L23" s="32" t="s">
        <v>387</v>
      </c>
      <c r="M23" s="32" t="s">
        <v>38</v>
      </c>
      <c r="N23" s="32" t="s">
        <v>388</v>
      </c>
      <c r="O23" s="32" t="s">
        <v>389</v>
      </c>
      <c r="P23" s="32" t="s">
        <v>38</v>
      </c>
      <c r="Q23" s="32" t="s">
        <v>390</v>
      </c>
      <c r="R23" s="32" t="s">
        <v>391</v>
      </c>
      <c r="S23" s="32" t="s">
        <v>38</v>
      </c>
      <c r="T23" s="32" t="s">
        <v>392</v>
      </c>
      <c r="U23" s="32" t="s">
        <v>393</v>
      </c>
    </row>
    <row r="24" spans="1:21" x14ac:dyDescent="0.3">
      <c r="A24" s="32"/>
      <c r="B24" s="32"/>
      <c r="C24" s="32"/>
      <c r="D24" s="32"/>
      <c r="E24" s="32" t="s">
        <v>358</v>
      </c>
      <c r="F24" s="32" t="s">
        <v>394</v>
      </c>
      <c r="G24" s="32" t="s">
        <v>39</v>
      </c>
      <c r="H24" s="32" t="s">
        <v>253</v>
      </c>
      <c r="I24" s="32" t="s">
        <v>241</v>
      </c>
      <c r="J24" s="32" t="s">
        <v>39</v>
      </c>
      <c r="K24" s="32" t="s">
        <v>395</v>
      </c>
      <c r="L24" s="32" t="s">
        <v>396</v>
      </c>
      <c r="M24" s="32" t="s">
        <v>39</v>
      </c>
      <c r="N24" s="32" t="s">
        <v>397</v>
      </c>
      <c r="O24" s="32" t="s">
        <v>398</v>
      </c>
      <c r="P24" s="32" t="s">
        <v>39</v>
      </c>
      <c r="Q24" s="32" t="s">
        <v>399</v>
      </c>
      <c r="R24" s="32" t="s">
        <v>400</v>
      </c>
      <c r="S24" s="32" t="s">
        <v>39</v>
      </c>
      <c r="T24" s="32" t="s">
        <v>401</v>
      </c>
      <c r="U24" s="32" t="s">
        <v>402</v>
      </c>
    </row>
    <row r="25" spans="1:21" x14ac:dyDescent="0.3">
      <c r="A25" s="32"/>
      <c r="B25" s="32"/>
      <c r="C25" s="32"/>
      <c r="D25" s="32"/>
      <c r="E25" s="32" t="s">
        <v>311</v>
      </c>
      <c r="F25" s="32" t="s">
        <v>403</v>
      </c>
      <c r="G25" s="32" t="s">
        <v>40</v>
      </c>
      <c r="H25" s="32" t="s">
        <v>227</v>
      </c>
      <c r="I25" s="32" t="s">
        <v>251</v>
      </c>
      <c r="J25" s="32" t="s">
        <v>40</v>
      </c>
      <c r="K25" s="32" t="s">
        <v>404</v>
      </c>
      <c r="L25" s="32" t="s">
        <v>405</v>
      </c>
      <c r="M25" s="32" t="s">
        <v>40</v>
      </c>
      <c r="N25" s="32" t="s">
        <v>406</v>
      </c>
      <c r="O25" s="32" t="s">
        <v>407</v>
      </c>
      <c r="P25" s="32" t="s">
        <v>40</v>
      </c>
      <c r="Q25" s="32" t="s">
        <v>408</v>
      </c>
      <c r="R25" s="32" t="s">
        <v>409</v>
      </c>
      <c r="S25" s="32" t="s">
        <v>40</v>
      </c>
      <c r="T25" s="32" t="s">
        <v>410</v>
      </c>
      <c r="U25" s="32" t="s">
        <v>411</v>
      </c>
    </row>
    <row r="26" spans="1:21" x14ac:dyDescent="0.3">
      <c r="A26" s="32"/>
      <c r="B26" s="32"/>
      <c r="C26" s="32"/>
      <c r="D26" s="32"/>
      <c r="E26" s="32" t="s">
        <v>412</v>
      </c>
      <c r="F26" s="32" t="s">
        <v>413</v>
      </c>
      <c r="G26" s="32" t="s">
        <v>41</v>
      </c>
      <c r="H26" s="32" t="s">
        <v>240</v>
      </c>
      <c r="I26" s="32" t="s">
        <v>228</v>
      </c>
      <c r="J26" s="32" t="s">
        <v>41</v>
      </c>
      <c r="K26" s="32" t="s">
        <v>414</v>
      </c>
      <c r="L26" s="32" t="s">
        <v>415</v>
      </c>
      <c r="M26" s="32" t="s">
        <v>41</v>
      </c>
      <c r="N26" s="32" t="s">
        <v>416</v>
      </c>
      <c r="O26" s="32" t="s">
        <v>417</v>
      </c>
      <c r="P26" s="32" t="s">
        <v>41</v>
      </c>
      <c r="Q26" s="32" t="s">
        <v>418</v>
      </c>
      <c r="R26" s="32" t="s">
        <v>419</v>
      </c>
      <c r="S26" s="32" t="s">
        <v>41</v>
      </c>
      <c r="T26" s="32" t="s">
        <v>420</v>
      </c>
      <c r="U26" s="32" t="s">
        <v>421</v>
      </c>
    </row>
    <row r="27" spans="1:21" x14ac:dyDescent="0.3">
      <c r="A27" s="32"/>
      <c r="B27" s="32"/>
      <c r="C27" s="32"/>
      <c r="D27" s="32"/>
      <c r="E27" s="32" t="s">
        <v>422</v>
      </c>
      <c r="F27" s="32" t="s">
        <v>423</v>
      </c>
      <c r="G27" s="32" t="s">
        <v>42</v>
      </c>
      <c r="H27" s="32" t="s">
        <v>422</v>
      </c>
      <c r="I27" s="32" t="s">
        <v>225</v>
      </c>
      <c r="J27" s="32" t="s">
        <v>42</v>
      </c>
      <c r="K27" s="32" t="s">
        <v>424</v>
      </c>
      <c r="L27" s="32" t="s">
        <v>425</v>
      </c>
      <c r="M27" s="32" t="s">
        <v>42</v>
      </c>
      <c r="N27" s="32" t="s">
        <v>426</v>
      </c>
      <c r="O27" s="32" t="s">
        <v>427</v>
      </c>
      <c r="P27" s="32" t="s">
        <v>42</v>
      </c>
      <c r="Q27" s="32" t="s">
        <v>428</v>
      </c>
      <c r="R27" s="32" t="s">
        <v>429</v>
      </c>
      <c r="S27" s="32" t="s">
        <v>42</v>
      </c>
      <c r="T27" s="32" t="s">
        <v>430</v>
      </c>
      <c r="U27" s="32" t="s">
        <v>431</v>
      </c>
    </row>
    <row r="28" spans="1:21" x14ac:dyDescent="0.3">
      <c r="A28" s="32"/>
      <c r="B28" s="32"/>
      <c r="C28" s="32"/>
      <c r="D28" s="32"/>
      <c r="E28" s="32" t="s">
        <v>229</v>
      </c>
      <c r="F28" s="32" t="s">
        <v>432</v>
      </c>
      <c r="G28" s="32" t="s">
        <v>43</v>
      </c>
      <c r="H28" s="32" t="s">
        <v>412</v>
      </c>
      <c r="I28" s="32" t="s">
        <v>278</v>
      </c>
      <c r="J28" s="32" t="s">
        <v>43</v>
      </c>
      <c r="K28" s="32" t="s">
        <v>433</v>
      </c>
      <c r="L28" s="32" t="s">
        <v>434</v>
      </c>
      <c r="M28" s="32" t="s">
        <v>43</v>
      </c>
      <c r="N28" s="32" t="s">
        <v>435</v>
      </c>
      <c r="O28" s="32" t="s">
        <v>436</v>
      </c>
      <c r="P28" s="32" t="s">
        <v>43</v>
      </c>
      <c r="Q28" s="32" t="s">
        <v>437</v>
      </c>
      <c r="R28" s="32" t="s">
        <v>438</v>
      </c>
      <c r="S28" s="32" t="s">
        <v>43</v>
      </c>
      <c r="T28" s="32" t="s">
        <v>439</v>
      </c>
      <c r="U28" s="32" t="s">
        <v>440</v>
      </c>
    </row>
    <row r="29" spans="1:21" x14ac:dyDescent="0.3">
      <c r="A29" s="32"/>
      <c r="B29" s="32"/>
      <c r="C29" s="32"/>
      <c r="D29" s="32"/>
      <c r="E29" s="32" t="s">
        <v>242</v>
      </c>
      <c r="F29" s="32" t="s">
        <v>441</v>
      </c>
      <c r="G29" s="32" t="s">
        <v>44</v>
      </c>
      <c r="H29" s="32" t="s">
        <v>311</v>
      </c>
      <c r="I29" s="32" t="s">
        <v>275</v>
      </c>
      <c r="J29" s="32" t="s">
        <v>44</v>
      </c>
      <c r="K29" s="32" t="s">
        <v>442</v>
      </c>
      <c r="L29" s="32" t="s">
        <v>443</v>
      </c>
      <c r="M29" s="32" t="s">
        <v>44</v>
      </c>
      <c r="N29" s="32" t="s">
        <v>444</v>
      </c>
      <c r="O29" s="32" t="s">
        <v>445</v>
      </c>
      <c r="P29" s="32" t="s">
        <v>44</v>
      </c>
      <c r="Q29" s="32" t="s">
        <v>446</v>
      </c>
      <c r="R29" s="32" t="s">
        <v>447</v>
      </c>
      <c r="S29" s="32" t="s">
        <v>44</v>
      </c>
      <c r="T29" s="32" t="s">
        <v>448</v>
      </c>
      <c r="U29" s="32" t="s">
        <v>449</v>
      </c>
    </row>
    <row r="30" spans="1:21" x14ac:dyDescent="0.3">
      <c r="A30" s="32"/>
      <c r="B30" s="32"/>
      <c r="C30" s="32"/>
      <c r="D30" s="32"/>
      <c r="E30" s="32" t="s">
        <v>254</v>
      </c>
      <c r="F30" s="32" t="s">
        <v>450</v>
      </c>
      <c r="G30" s="32" t="s">
        <v>45</v>
      </c>
      <c r="H30" s="32" t="s">
        <v>290</v>
      </c>
      <c r="I30" s="32" t="s">
        <v>263</v>
      </c>
      <c r="J30" s="32" t="s">
        <v>45</v>
      </c>
      <c r="K30" s="32" t="s">
        <v>451</v>
      </c>
      <c r="L30" s="32" t="s">
        <v>452</v>
      </c>
      <c r="M30" s="32" t="s">
        <v>45</v>
      </c>
      <c r="N30" s="32" t="s">
        <v>453</v>
      </c>
      <c r="O30" s="32" t="s">
        <v>454</v>
      </c>
      <c r="P30" s="32" t="s">
        <v>45</v>
      </c>
      <c r="Q30" s="32" t="s">
        <v>455</v>
      </c>
      <c r="R30" s="32" t="s">
        <v>456</v>
      </c>
      <c r="S30" s="32" t="s">
        <v>45</v>
      </c>
      <c r="T30" s="32" t="s">
        <v>457</v>
      </c>
      <c r="U30" s="32" t="s">
        <v>458</v>
      </c>
    </row>
    <row r="31" spans="1:21" x14ac:dyDescent="0.3">
      <c r="A31" s="32"/>
      <c r="B31" s="32"/>
      <c r="C31" s="32"/>
      <c r="D31" s="32"/>
      <c r="E31" s="32" t="s">
        <v>266</v>
      </c>
      <c r="F31" s="32" t="s">
        <v>459</v>
      </c>
      <c r="G31" s="32" t="s">
        <v>46</v>
      </c>
      <c r="H31" s="32" t="s">
        <v>301</v>
      </c>
      <c r="I31" s="32" t="s">
        <v>291</v>
      </c>
      <c r="J31" s="32" t="s">
        <v>46</v>
      </c>
      <c r="K31" s="32" t="s">
        <v>460</v>
      </c>
      <c r="L31" s="32" t="s">
        <v>461</v>
      </c>
      <c r="M31" s="32" t="s">
        <v>46</v>
      </c>
      <c r="N31" s="32" t="s">
        <v>462</v>
      </c>
      <c r="O31" s="32" t="s">
        <v>463</v>
      </c>
      <c r="P31" s="32" t="s">
        <v>46</v>
      </c>
      <c r="Q31" s="32" t="s">
        <v>464</v>
      </c>
      <c r="R31" s="32" t="s">
        <v>465</v>
      </c>
      <c r="S31" s="32" t="s">
        <v>46</v>
      </c>
      <c r="T31" s="32" t="s">
        <v>466</v>
      </c>
      <c r="U31" s="32" t="s">
        <v>467</v>
      </c>
    </row>
    <row r="32" spans="1:21" x14ac:dyDescent="0.3">
      <c r="A32" s="32"/>
      <c r="B32" s="32"/>
      <c r="C32" s="32"/>
      <c r="D32" s="32"/>
      <c r="E32" s="32" t="s">
        <v>279</v>
      </c>
      <c r="F32" s="32" t="s">
        <v>468</v>
      </c>
      <c r="G32" s="32" t="s">
        <v>47</v>
      </c>
      <c r="H32" s="32" t="s">
        <v>265</v>
      </c>
      <c r="I32" s="32" t="s">
        <v>228</v>
      </c>
      <c r="J32" s="32" t="s">
        <v>47</v>
      </c>
      <c r="K32" s="32" t="s">
        <v>469</v>
      </c>
      <c r="L32" s="32" t="s">
        <v>470</v>
      </c>
      <c r="M32" s="32" t="s">
        <v>47</v>
      </c>
      <c r="N32" s="32" t="s">
        <v>471</v>
      </c>
      <c r="O32" s="32" t="s">
        <v>472</v>
      </c>
      <c r="P32" s="32" t="s">
        <v>47</v>
      </c>
      <c r="Q32" s="32" t="s">
        <v>473</v>
      </c>
      <c r="R32" s="32" t="s">
        <v>474</v>
      </c>
      <c r="S32" s="32" t="s">
        <v>47</v>
      </c>
      <c r="T32" s="32" t="s">
        <v>475</v>
      </c>
      <c r="U32" s="32" t="s">
        <v>476</v>
      </c>
    </row>
    <row r="33" spans="1:21" x14ac:dyDescent="0.3">
      <c r="A33" s="32"/>
      <c r="B33" s="32"/>
      <c r="C33" s="32"/>
      <c r="D33" s="32"/>
      <c r="E33" s="32" t="s">
        <v>292</v>
      </c>
      <c r="F33" s="32" t="s">
        <v>477</v>
      </c>
      <c r="G33" s="32" t="s">
        <v>48</v>
      </c>
      <c r="H33" s="32" t="s">
        <v>348</v>
      </c>
      <c r="I33" s="32" t="s">
        <v>241</v>
      </c>
      <c r="J33" s="32" t="s">
        <v>48</v>
      </c>
      <c r="K33" s="32" t="s">
        <v>478</v>
      </c>
      <c r="L33" s="32" t="s">
        <v>479</v>
      </c>
      <c r="M33" s="32" t="s">
        <v>48</v>
      </c>
      <c r="N33" s="32" t="s">
        <v>480</v>
      </c>
      <c r="O33" s="32" t="s">
        <v>481</v>
      </c>
      <c r="P33" s="32" t="s">
        <v>48</v>
      </c>
      <c r="Q33" s="32" t="s">
        <v>482</v>
      </c>
      <c r="R33" s="32" t="s">
        <v>483</v>
      </c>
      <c r="S33" s="32" t="s">
        <v>48</v>
      </c>
      <c r="T33" s="32" t="s">
        <v>484</v>
      </c>
      <c r="U33" s="32" t="s">
        <v>485</v>
      </c>
    </row>
    <row r="34" spans="1:21" x14ac:dyDescent="0.3">
      <c r="A34" s="32"/>
      <c r="B34" s="32"/>
      <c r="C34" s="32"/>
      <c r="D34" s="32"/>
      <c r="E34" s="32" t="s">
        <v>302</v>
      </c>
      <c r="F34" s="32" t="s">
        <v>486</v>
      </c>
      <c r="G34" s="32" t="s">
        <v>49</v>
      </c>
      <c r="H34" s="32" t="s">
        <v>422</v>
      </c>
      <c r="I34" s="32" t="s">
        <v>251</v>
      </c>
      <c r="J34" s="32" t="s">
        <v>49</v>
      </c>
      <c r="K34" s="32" t="s">
        <v>487</v>
      </c>
      <c r="L34" s="32" t="s">
        <v>488</v>
      </c>
      <c r="M34" s="32" t="s">
        <v>49</v>
      </c>
      <c r="N34" s="32" t="s">
        <v>489</v>
      </c>
      <c r="O34" s="32" t="s">
        <v>490</v>
      </c>
      <c r="P34" s="32" t="s">
        <v>49</v>
      </c>
      <c r="Q34" s="32" t="s">
        <v>491</v>
      </c>
      <c r="R34" s="32" t="s">
        <v>492</v>
      </c>
      <c r="S34" s="32" t="s">
        <v>49</v>
      </c>
      <c r="T34" s="32" t="s">
        <v>493</v>
      </c>
      <c r="U34" s="32" t="s">
        <v>494</v>
      </c>
    </row>
    <row r="35" spans="1:21" x14ac:dyDescent="0.3">
      <c r="A35" s="32"/>
      <c r="B35" s="32"/>
      <c r="C35" s="32"/>
      <c r="D35" s="32"/>
      <c r="E35" s="32" t="s">
        <v>312</v>
      </c>
      <c r="F35" s="32" t="s">
        <v>495</v>
      </c>
      <c r="G35" s="32" t="s">
        <v>50</v>
      </c>
      <c r="H35" s="32" t="s">
        <v>277</v>
      </c>
      <c r="I35" s="32" t="s">
        <v>225</v>
      </c>
      <c r="J35" s="32" t="s">
        <v>50</v>
      </c>
      <c r="K35" s="32" t="s">
        <v>496</v>
      </c>
      <c r="L35" s="32" t="s">
        <v>497</v>
      </c>
      <c r="M35" s="32" t="s">
        <v>50</v>
      </c>
      <c r="N35" s="32" t="s">
        <v>498</v>
      </c>
      <c r="O35" s="32" t="s">
        <v>499</v>
      </c>
      <c r="P35" s="32" t="s">
        <v>50</v>
      </c>
      <c r="Q35" s="32" t="s">
        <v>500</v>
      </c>
      <c r="R35" s="32" t="s">
        <v>501</v>
      </c>
      <c r="S35" s="32" t="s">
        <v>50</v>
      </c>
      <c r="T35" s="32" t="s">
        <v>502</v>
      </c>
      <c r="U35" s="32" t="s">
        <v>503</v>
      </c>
    </row>
    <row r="36" spans="1:21" x14ac:dyDescent="0.3">
      <c r="A36" s="32"/>
      <c r="B36" s="32"/>
      <c r="C36" s="32"/>
      <c r="D36" s="32"/>
      <c r="E36" s="32" t="s">
        <v>321</v>
      </c>
      <c r="F36" s="32" t="s">
        <v>504</v>
      </c>
      <c r="G36" s="32" t="s">
        <v>51</v>
      </c>
      <c r="H36" s="32" t="s">
        <v>290</v>
      </c>
      <c r="I36" s="32" t="s">
        <v>278</v>
      </c>
      <c r="J36" s="32" t="s">
        <v>51</v>
      </c>
      <c r="K36" s="32" t="s">
        <v>505</v>
      </c>
      <c r="L36" s="32" t="s">
        <v>506</v>
      </c>
      <c r="M36" s="32" t="s">
        <v>51</v>
      </c>
      <c r="N36" s="32" t="s">
        <v>507</v>
      </c>
      <c r="O36" s="32" t="s">
        <v>508</v>
      </c>
      <c r="P36" s="32" t="s">
        <v>51</v>
      </c>
      <c r="Q36" s="32" t="s">
        <v>509</v>
      </c>
      <c r="R36" s="32" t="s">
        <v>510</v>
      </c>
      <c r="S36" s="32" t="s">
        <v>51</v>
      </c>
      <c r="T36" s="32" t="s">
        <v>511</v>
      </c>
      <c r="U36" s="32" t="s">
        <v>512</v>
      </c>
    </row>
    <row r="37" spans="1:21" x14ac:dyDescent="0.3">
      <c r="A37" s="32"/>
      <c r="B37" s="32"/>
      <c r="C37" s="32"/>
      <c r="D37" s="32"/>
      <c r="E37" s="32" t="s">
        <v>330</v>
      </c>
      <c r="F37" s="32" t="s">
        <v>513</v>
      </c>
      <c r="G37" s="32" t="s">
        <v>52</v>
      </c>
      <c r="H37" s="32" t="s">
        <v>227</v>
      </c>
      <c r="I37" s="32" t="s">
        <v>291</v>
      </c>
      <c r="J37" s="32" t="s">
        <v>52</v>
      </c>
      <c r="K37" s="32" t="s">
        <v>514</v>
      </c>
      <c r="L37" s="32" t="s">
        <v>515</v>
      </c>
      <c r="M37" s="32" t="s">
        <v>52</v>
      </c>
      <c r="N37" s="32" t="s">
        <v>516</v>
      </c>
      <c r="O37" s="32" t="s">
        <v>517</v>
      </c>
      <c r="P37" s="32" t="s">
        <v>52</v>
      </c>
      <c r="Q37" s="32" t="s">
        <v>518</v>
      </c>
      <c r="R37" s="32" t="s">
        <v>519</v>
      </c>
      <c r="S37" s="32" t="s">
        <v>52</v>
      </c>
      <c r="T37" s="32" t="s">
        <v>520</v>
      </c>
      <c r="U37" s="32" t="s">
        <v>521</v>
      </c>
    </row>
    <row r="38" spans="1:21" x14ac:dyDescent="0.3">
      <c r="A38" s="32"/>
      <c r="B38" s="32"/>
      <c r="C38" s="32"/>
      <c r="D38" s="32"/>
      <c r="E38" s="32" t="s">
        <v>339</v>
      </c>
      <c r="F38" s="32" t="s">
        <v>522</v>
      </c>
      <c r="G38" s="32" t="s">
        <v>53</v>
      </c>
      <c r="H38" s="32" t="s">
        <v>240</v>
      </c>
      <c r="I38" s="32" t="s">
        <v>275</v>
      </c>
      <c r="J38" s="32" t="s">
        <v>53</v>
      </c>
      <c r="K38" s="32" t="s">
        <v>523</v>
      </c>
      <c r="L38" s="32" t="s">
        <v>524</v>
      </c>
      <c r="M38" s="32" t="s">
        <v>53</v>
      </c>
      <c r="N38" s="32" t="s">
        <v>525</v>
      </c>
      <c r="O38" s="32" t="s">
        <v>526</v>
      </c>
      <c r="P38" s="32" t="s">
        <v>53</v>
      </c>
      <c r="Q38" s="32" t="s">
        <v>527</v>
      </c>
      <c r="R38" s="32" t="s">
        <v>528</v>
      </c>
      <c r="S38" s="32" t="s">
        <v>53</v>
      </c>
      <c r="T38" s="32" t="s">
        <v>529</v>
      </c>
      <c r="U38" s="32" t="s">
        <v>530</v>
      </c>
    </row>
    <row r="39" spans="1:21" x14ac:dyDescent="0.3">
      <c r="A39" s="32"/>
      <c r="B39" s="32"/>
      <c r="C39" s="32"/>
      <c r="D39" s="32"/>
      <c r="E39" s="32" t="s">
        <v>349</v>
      </c>
      <c r="F39" s="32" t="s">
        <v>531</v>
      </c>
      <c r="G39" s="32" t="s">
        <v>54</v>
      </c>
      <c r="H39" s="32" t="s">
        <v>253</v>
      </c>
      <c r="I39" s="32" t="s">
        <v>263</v>
      </c>
      <c r="J39" s="32" t="s">
        <v>54</v>
      </c>
      <c r="K39" s="32" t="s">
        <v>532</v>
      </c>
      <c r="L39" s="32" t="s">
        <v>533</v>
      </c>
      <c r="M39" s="32" t="s">
        <v>54</v>
      </c>
      <c r="N39" s="32" t="s">
        <v>534</v>
      </c>
      <c r="O39" s="32" t="s">
        <v>535</v>
      </c>
      <c r="P39" s="32" t="s">
        <v>54</v>
      </c>
      <c r="Q39" s="32" t="s">
        <v>536</v>
      </c>
      <c r="R39" s="32" t="s">
        <v>537</v>
      </c>
      <c r="S39" s="32" t="s">
        <v>54</v>
      </c>
      <c r="T39" s="32" t="s">
        <v>538</v>
      </c>
      <c r="U39" s="32" t="s">
        <v>539</v>
      </c>
    </row>
    <row r="40" spans="1:21" x14ac:dyDescent="0.3">
      <c r="A40" s="32"/>
      <c r="B40" s="32"/>
      <c r="C40" s="32"/>
      <c r="D40" s="32"/>
      <c r="E40" s="32" t="s">
        <v>359</v>
      </c>
      <c r="F40" s="32" t="s">
        <v>540</v>
      </c>
      <c r="G40" s="32" t="s">
        <v>55</v>
      </c>
      <c r="H40" s="32" t="s">
        <v>348</v>
      </c>
      <c r="I40" s="32" t="s">
        <v>251</v>
      </c>
      <c r="J40" s="32" t="s">
        <v>55</v>
      </c>
      <c r="K40" s="32" t="s">
        <v>541</v>
      </c>
      <c r="L40" s="32" t="s">
        <v>542</v>
      </c>
      <c r="M40" s="32" t="s">
        <v>55</v>
      </c>
      <c r="N40" s="32" t="s">
        <v>543</v>
      </c>
      <c r="O40" s="32" t="s">
        <v>544</v>
      </c>
      <c r="P40" s="32" t="s">
        <v>55</v>
      </c>
      <c r="Q40" s="32" t="s">
        <v>545</v>
      </c>
      <c r="R40" s="32" t="s">
        <v>546</v>
      </c>
      <c r="S40" s="32" t="s">
        <v>55</v>
      </c>
      <c r="T40" s="32" t="s">
        <v>547</v>
      </c>
      <c r="U40" s="32" t="s">
        <v>548</v>
      </c>
    </row>
    <row r="41" spans="1:21" x14ac:dyDescent="0.3">
      <c r="A41" s="32"/>
      <c r="B41" s="32"/>
      <c r="C41" s="32"/>
      <c r="D41" s="32"/>
      <c r="E41" s="32" t="s">
        <v>368</v>
      </c>
      <c r="F41" s="32" t="s">
        <v>549</v>
      </c>
      <c r="G41" s="32" t="s">
        <v>56</v>
      </c>
      <c r="H41" s="32" t="s">
        <v>422</v>
      </c>
      <c r="I41" s="32" t="s">
        <v>228</v>
      </c>
      <c r="J41" s="32" t="s">
        <v>56</v>
      </c>
      <c r="K41" s="32" t="s">
        <v>550</v>
      </c>
      <c r="L41" s="32" t="s">
        <v>551</v>
      </c>
      <c r="M41" s="32" t="s">
        <v>56</v>
      </c>
      <c r="N41" s="32" t="s">
        <v>552</v>
      </c>
      <c r="O41" s="32" t="s">
        <v>553</v>
      </c>
      <c r="P41" s="32" t="s">
        <v>56</v>
      </c>
      <c r="Q41" s="32" t="s">
        <v>554</v>
      </c>
      <c r="R41" s="32" t="s">
        <v>555</v>
      </c>
      <c r="S41" s="32" t="s">
        <v>56</v>
      </c>
      <c r="T41" s="32" t="s">
        <v>556</v>
      </c>
      <c r="U41" s="32" t="s">
        <v>557</v>
      </c>
    </row>
    <row r="42" spans="1:21" x14ac:dyDescent="0.3">
      <c r="A42" s="32"/>
      <c r="B42" s="32"/>
      <c r="C42" s="32"/>
      <c r="D42" s="32"/>
      <c r="E42" s="32" t="s">
        <v>377</v>
      </c>
      <c r="F42" s="32" t="s">
        <v>558</v>
      </c>
      <c r="G42" s="32" t="s">
        <v>57</v>
      </c>
      <c r="H42" s="32" t="s">
        <v>265</v>
      </c>
      <c r="I42" s="32" t="s">
        <v>241</v>
      </c>
      <c r="J42" s="32" t="s">
        <v>57</v>
      </c>
      <c r="K42" s="32" t="s">
        <v>559</v>
      </c>
      <c r="L42" s="32" t="s">
        <v>560</v>
      </c>
      <c r="M42" s="32" t="s">
        <v>57</v>
      </c>
      <c r="N42" s="32" t="s">
        <v>561</v>
      </c>
      <c r="O42" s="32" t="s">
        <v>562</v>
      </c>
      <c r="P42" s="32" t="s">
        <v>57</v>
      </c>
      <c r="Q42" s="32" t="s">
        <v>563</v>
      </c>
      <c r="R42" s="32" t="s">
        <v>564</v>
      </c>
      <c r="S42" s="32" t="s">
        <v>57</v>
      </c>
      <c r="T42" s="32" t="s">
        <v>565</v>
      </c>
      <c r="U42" s="32" t="s">
        <v>566</v>
      </c>
    </row>
    <row r="43" spans="1:21" x14ac:dyDescent="0.3">
      <c r="A43" s="32"/>
      <c r="B43" s="32"/>
      <c r="C43" s="32"/>
      <c r="D43" s="32"/>
      <c r="E43" s="32" t="s">
        <v>386</v>
      </c>
      <c r="F43" s="32" t="s">
        <v>567</v>
      </c>
      <c r="G43" s="32" t="s">
        <v>58</v>
      </c>
      <c r="H43" s="32" t="s">
        <v>358</v>
      </c>
      <c r="I43" s="32" t="s">
        <v>225</v>
      </c>
      <c r="J43" s="32" t="s">
        <v>58</v>
      </c>
      <c r="K43" s="32" t="s">
        <v>568</v>
      </c>
      <c r="L43" s="32" t="s">
        <v>569</v>
      </c>
      <c r="M43" s="32" t="s">
        <v>58</v>
      </c>
      <c r="N43" s="32" t="s">
        <v>570</v>
      </c>
      <c r="O43" s="32" t="s">
        <v>571</v>
      </c>
      <c r="P43" s="32" t="s">
        <v>58</v>
      </c>
      <c r="Q43" s="32" t="s">
        <v>572</v>
      </c>
      <c r="R43" s="32" t="s">
        <v>573</v>
      </c>
      <c r="S43" s="32" t="s">
        <v>58</v>
      </c>
      <c r="T43" s="32" t="s">
        <v>574</v>
      </c>
      <c r="U43" s="32" t="s">
        <v>575</v>
      </c>
    </row>
    <row r="44" spans="1:21" x14ac:dyDescent="0.3">
      <c r="A44" s="32"/>
      <c r="B44" s="32"/>
      <c r="C44" s="32"/>
      <c r="D44" s="32"/>
      <c r="E44" s="32" t="s">
        <v>395</v>
      </c>
      <c r="F44" s="32" t="s">
        <v>576</v>
      </c>
      <c r="G44" s="32" t="s">
        <v>59</v>
      </c>
      <c r="H44" s="32" t="s">
        <v>301</v>
      </c>
      <c r="I44" s="32" t="s">
        <v>278</v>
      </c>
      <c r="J44" s="32" t="s">
        <v>59</v>
      </c>
      <c r="K44" s="32" t="s">
        <v>577</v>
      </c>
      <c r="L44" s="32" t="s">
        <v>578</v>
      </c>
      <c r="M44" s="32" t="s">
        <v>59</v>
      </c>
      <c r="N44" s="32" t="s">
        <v>579</v>
      </c>
      <c r="O44" s="32" t="s">
        <v>580</v>
      </c>
      <c r="P44" s="32" t="s">
        <v>59</v>
      </c>
      <c r="Q44" s="32" t="s">
        <v>581</v>
      </c>
      <c r="R44" s="32" t="s">
        <v>582</v>
      </c>
      <c r="S44" s="32" t="s">
        <v>59</v>
      </c>
      <c r="T44" s="32" t="s">
        <v>583</v>
      </c>
      <c r="U44" s="32" t="s">
        <v>584</v>
      </c>
    </row>
    <row r="45" spans="1:21" x14ac:dyDescent="0.3">
      <c r="A45" s="32"/>
      <c r="B45" s="32"/>
      <c r="C45" s="32"/>
      <c r="D45" s="32"/>
      <c r="E45" s="32" t="s">
        <v>404</v>
      </c>
      <c r="F45" s="32" t="s">
        <v>585</v>
      </c>
      <c r="G45" s="32" t="s">
        <v>60</v>
      </c>
      <c r="H45" s="32" t="s">
        <v>240</v>
      </c>
      <c r="I45" s="32" t="s">
        <v>263</v>
      </c>
      <c r="J45" s="32" t="s">
        <v>60</v>
      </c>
      <c r="K45" s="32" t="s">
        <v>586</v>
      </c>
      <c r="L45" s="32" t="s">
        <v>587</v>
      </c>
      <c r="M45" s="32" t="s">
        <v>60</v>
      </c>
      <c r="N45" s="32" t="s">
        <v>588</v>
      </c>
      <c r="O45" s="32" t="s">
        <v>589</v>
      </c>
      <c r="P45" s="32" t="s">
        <v>60</v>
      </c>
      <c r="Q45" s="32" t="s">
        <v>590</v>
      </c>
      <c r="R45" s="32" t="s">
        <v>591</v>
      </c>
      <c r="S45" s="32" t="s">
        <v>60</v>
      </c>
      <c r="T45" s="32" t="s">
        <v>592</v>
      </c>
      <c r="U45" s="32" t="s">
        <v>593</v>
      </c>
    </row>
    <row r="46" spans="1:21" x14ac:dyDescent="0.3">
      <c r="A46" s="32"/>
      <c r="B46" s="32"/>
      <c r="C46" s="32"/>
      <c r="D46" s="32"/>
      <c r="E46" s="32" t="s">
        <v>414</v>
      </c>
      <c r="F46" s="32" t="s">
        <v>594</v>
      </c>
      <c r="G46" s="32" t="s">
        <v>61</v>
      </c>
      <c r="H46" s="32" t="s">
        <v>253</v>
      </c>
      <c r="I46" s="32" t="s">
        <v>291</v>
      </c>
      <c r="J46" s="32" t="s">
        <v>61</v>
      </c>
      <c r="K46" s="32" t="s">
        <v>595</v>
      </c>
      <c r="L46" s="32" t="s">
        <v>596</v>
      </c>
      <c r="M46" s="32" t="s">
        <v>61</v>
      </c>
      <c r="N46" s="32" t="s">
        <v>597</v>
      </c>
      <c r="O46" s="32" t="s">
        <v>598</v>
      </c>
      <c r="P46" s="32" t="s">
        <v>61</v>
      </c>
      <c r="Q46" s="32" t="s">
        <v>599</v>
      </c>
      <c r="R46" s="32" t="s">
        <v>600</v>
      </c>
      <c r="S46" s="32" t="s">
        <v>61</v>
      </c>
      <c r="T46" s="32" t="s">
        <v>601</v>
      </c>
      <c r="U46" s="32" t="s">
        <v>602</v>
      </c>
    </row>
    <row r="47" spans="1:21" x14ac:dyDescent="0.3">
      <c r="A47" s="32"/>
      <c r="B47" s="32"/>
      <c r="C47" s="32"/>
      <c r="D47" s="32"/>
      <c r="E47" s="32" t="s">
        <v>424</v>
      </c>
      <c r="F47" s="32" t="s">
        <v>603</v>
      </c>
      <c r="G47" s="32" t="s">
        <v>62</v>
      </c>
      <c r="H47" s="32" t="s">
        <v>227</v>
      </c>
      <c r="I47" s="32" t="s">
        <v>275</v>
      </c>
      <c r="J47" s="32" t="s">
        <v>62</v>
      </c>
      <c r="K47" s="32" t="s">
        <v>604</v>
      </c>
      <c r="L47" s="32" t="s">
        <v>605</v>
      </c>
      <c r="M47" s="32" t="s">
        <v>62</v>
      </c>
      <c r="N47" s="32" t="s">
        <v>606</v>
      </c>
      <c r="O47" s="32" t="s">
        <v>607</v>
      </c>
      <c r="P47" s="32" t="s">
        <v>62</v>
      </c>
      <c r="Q47" s="32" t="s">
        <v>608</v>
      </c>
      <c r="R47" s="32" t="s">
        <v>609</v>
      </c>
      <c r="S47" s="32" t="s">
        <v>62</v>
      </c>
      <c r="T47" s="32" t="s">
        <v>610</v>
      </c>
      <c r="U47" s="32" t="s">
        <v>611</v>
      </c>
    </row>
    <row r="48" spans="1:21" x14ac:dyDescent="0.3">
      <c r="A48" s="32"/>
      <c r="B48" s="32"/>
      <c r="C48" s="32"/>
      <c r="D48" s="32"/>
      <c r="E48" s="32" t="s">
        <v>433</v>
      </c>
      <c r="F48" s="32" t="s">
        <v>612</v>
      </c>
      <c r="G48" s="32" t="s">
        <v>63</v>
      </c>
      <c r="H48" s="32" t="s">
        <v>422</v>
      </c>
      <c r="I48" s="32" t="s">
        <v>241</v>
      </c>
      <c r="J48" s="32" t="s">
        <v>63</v>
      </c>
      <c r="K48" s="32" t="s">
        <v>613</v>
      </c>
      <c r="L48" s="32" t="s">
        <v>614</v>
      </c>
      <c r="M48" s="32" t="s">
        <v>63</v>
      </c>
      <c r="N48" s="32" t="s">
        <v>615</v>
      </c>
      <c r="O48" s="32" t="s">
        <v>616</v>
      </c>
      <c r="P48" s="32" t="s">
        <v>63</v>
      </c>
      <c r="Q48" s="32" t="s">
        <v>617</v>
      </c>
      <c r="R48" s="32" t="s">
        <v>618</v>
      </c>
      <c r="S48" s="32" t="s">
        <v>63</v>
      </c>
      <c r="T48" s="32" t="s">
        <v>619</v>
      </c>
      <c r="U48" s="32" t="s">
        <v>620</v>
      </c>
    </row>
    <row r="49" spans="1:21" x14ac:dyDescent="0.3">
      <c r="A49" s="32"/>
      <c r="B49" s="32"/>
      <c r="C49" s="32"/>
      <c r="D49" s="32"/>
      <c r="E49" s="32" t="s">
        <v>442</v>
      </c>
      <c r="F49" s="32" t="s">
        <v>621</v>
      </c>
      <c r="G49" s="32" t="s">
        <v>64</v>
      </c>
      <c r="H49" s="32" t="s">
        <v>265</v>
      </c>
      <c r="I49" s="32" t="s">
        <v>251</v>
      </c>
      <c r="J49" s="32" t="s">
        <v>64</v>
      </c>
      <c r="K49" s="32" t="s">
        <v>622</v>
      </c>
      <c r="L49" s="32" t="s">
        <v>623</v>
      </c>
      <c r="M49" s="32" t="s">
        <v>64</v>
      </c>
      <c r="N49" s="32" t="s">
        <v>624</v>
      </c>
      <c r="O49" s="32" t="s">
        <v>625</v>
      </c>
      <c r="P49" s="32" t="s">
        <v>64</v>
      </c>
      <c r="Q49" s="32" t="s">
        <v>626</v>
      </c>
      <c r="R49" s="32" t="s">
        <v>627</v>
      </c>
      <c r="S49" s="32" t="s">
        <v>64</v>
      </c>
      <c r="T49" s="32" t="s">
        <v>628</v>
      </c>
      <c r="U49" s="32" t="s">
        <v>629</v>
      </c>
    </row>
    <row r="50" spans="1:21" x14ac:dyDescent="0.3">
      <c r="A50" s="32"/>
      <c r="B50" s="32"/>
      <c r="C50" s="32"/>
      <c r="D50" s="32"/>
      <c r="E50" s="32" t="s">
        <v>451</v>
      </c>
      <c r="F50" s="32" t="s">
        <v>630</v>
      </c>
      <c r="G50" s="32" t="s">
        <v>65</v>
      </c>
      <c r="H50" s="32" t="s">
        <v>348</v>
      </c>
      <c r="I50" s="32" t="s">
        <v>228</v>
      </c>
      <c r="J50" s="32" t="s">
        <v>65</v>
      </c>
      <c r="K50" s="32" t="s">
        <v>631</v>
      </c>
      <c r="L50" s="32" t="s">
        <v>632</v>
      </c>
      <c r="M50" s="32" t="s">
        <v>65</v>
      </c>
      <c r="N50" s="32" t="s">
        <v>633</v>
      </c>
      <c r="O50" s="32" t="s">
        <v>634</v>
      </c>
      <c r="P50" s="32" t="s">
        <v>65</v>
      </c>
      <c r="Q50" s="32" t="s">
        <v>635</v>
      </c>
      <c r="R50" s="32" t="s">
        <v>636</v>
      </c>
      <c r="S50" s="32" t="s">
        <v>65</v>
      </c>
      <c r="T50" s="32" t="s">
        <v>637</v>
      </c>
      <c r="U50" s="32" t="s">
        <v>638</v>
      </c>
    </row>
    <row r="51" spans="1:21" x14ac:dyDescent="0.3">
      <c r="A51" s="32"/>
      <c r="B51" s="32"/>
      <c r="C51" s="32"/>
      <c r="D51" s="32"/>
      <c r="E51" s="32" t="s">
        <v>460</v>
      </c>
      <c r="F51" s="32" t="s">
        <v>639</v>
      </c>
      <c r="G51" s="32" t="s">
        <v>66</v>
      </c>
      <c r="H51" s="32" t="s">
        <v>412</v>
      </c>
      <c r="I51" s="32" t="s">
        <v>225</v>
      </c>
      <c r="J51" s="32" t="s">
        <v>66</v>
      </c>
      <c r="K51" s="32" t="s">
        <v>640</v>
      </c>
      <c r="L51" s="32" t="s">
        <v>641</v>
      </c>
      <c r="M51" s="32" t="s">
        <v>66</v>
      </c>
      <c r="N51" s="32" t="s">
        <v>642</v>
      </c>
      <c r="O51" s="32" t="s">
        <v>643</v>
      </c>
      <c r="P51" s="32" t="s">
        <v>66</v>
      </c>
      <c r="Q51" s="32" t="s">
        <v>644</v>
      </c>
      <c r="R51" s="32" t="s">
        <v>645</v>
      </c>
      <c r="S51" s="32" t="s">
        <v>66</v>
      </c>
      <c r="T51" s="32" t="s">
        <v>646</v>
      </c>
      <c r="U51" s="32" t="s">
        <v>647</v>
      </c>
    </row>
    <row r="52" spans="1:21" x14ac:dyDescent="0.3">
      <c r="A52" s="32"/>
      <c r="B52" s="32"/>
      <c r="C52" s="32"/>
      <c r="D52" s="32"/>
      <c r="E52" s="32" t="s">
        <v>469</v>
      </c>
      <c r="F52" s="32" t="s">
        <v>648</v>
      </c>
      <c r="G52" s="32" t="s">
        <v>67</v>
      </c>
      <c r="H52" s="32" t="s">
        <v>311</v>
      </c>
      <c r="I52" s="32" t="s">
        <v>278</v>
      </c>
      <c r="J52" s="32" t="s">
        <v>67</v>
      </c>
      <c r="K52" s="32" t="s">
        <v>649</v>
      </c>
      <c r="L52" s="32" t="s">
        <v>650</v>
      </c>
      <c r="M52" s="32" t="s">
        <v>67</v>
      </c>
      <c r="N52" s="32" t="s">
        <v>651</v>
      </c>
      <c r="O52" s="32" t="s">
        <v>652</v>
      </c>
      <c r="P52" s="32" t="s">
        <v>67</v>
      </c>
      <c r="Q52" s="32" t="s">
        <v>653</v>
      </c>
      <c r="R52" s="32" t="s">
        <v>654</v>
      </c>
      <c r="S52" s="32" t="s">
        <v>67</v>
      </c>
      <c r="T52" s="32" t="s">
        <v>655</v>
      </c>
      <c r="U52" s="32" t="s">
        <v>656</v>
      </c>
    </row>
    <row r="53" spans="1:21" x14ac:dyDescent="0.3">
      <c r="A53" s="32"/>
      <c r="B53" s="32"/>
      <c r="C53" s="32"/>
      <c r="D53" s="32"/>
      <c r="E53" s="32" t="s">
        <v>478</v>
      </c>
      <c r="F53" s="32" t="s">
        <v>657</v>
      </c>
      <c r="G53" s="32" t="s">
        <v>68</v>
      </c>
      <c r="H53" s="32" t="s">
        <v>253</v>
      </c>
      <c r="I53" s="32" t="s">
        <v>275</v>
      </c>
      <c r="J53" s="32" t="s">
        <v>68</v>
      </c>
      <c r="K53" s="32" t="s">
        <v>658</v>
      </c>
      <c r="L53" s="32" t="s">
        <v>659</v>
      </c>
      <c r="M53" s="32" t="s">
        <v>68</v>
      </c>
      <c r="N53" s="32" t="s">
        <v>660</v>
      </c>
      <c r="O53" s="32" t="s">
        <v>661</v>
      </c>
      <c r="P53" s="32" t="s">
        <v>68</v>
      </c>
      <c r="Q53" s="32" t="s">
        <v>662</v>
      </c>
      <c r="R53" s="32" t="s">
        <v>663</v>
      </c>
      <c r="S53" s="32" t="s">
        <v>68</v>
      </c>
      <c r="T53" s="32" t="s">
        <v>664</v>
      </c>
      <c r="U53" s="32" t="s">
        <v>665</v>
      </c>
    </row>
    <row r="54" spans="1:21" x14ac:dyDescent="0.3">
      <c r="A54" s="32"/>
      <c r="B54" s="32"/>
      <c r="C54" s="32"/>
      <c r="D54" s="32"/>
      <c r="E54" s="32" t="s">
        <v>487</v>
      </c>
      <c r="F54" s="32" t="s">
        <v>666</v>
      </c>
      <c r="G54" s="32" t="s">
        <v>69</v>
      </c>
      <c r="H54" s="32" t="s">
        <v>227</v>
      </c>
      <c r="I54" s="32" t="s">
        <v>263</v>
      </c>
      <c r="J54" s="32" t="s">
        <v>69</v>
      </c>
      <c r="K54" s="32" t="s">
        <v>667</v>
      </c>
      <c r="L54" s="32" t="s">
        <v>668</v>
      </c>
      <c r="M54" s="32" t="s">
        <v>69</v>
      </c>
      <c r="N54" s="32" t="s">
        <v>669</v>
      </c>
      <c r="O54" s="32" t="s">
        <v>670</v>
      </c>
      <c r="P54" s="32" t="s">
        <v>69</v>
      </c>
      <c r="Q54" s="32" t="s">
        <v>671</v>
      </c>
      <c r="R54" s="32" t="s">
        <v>672</v>
      </c>
      <c r="S54" s="32" t="s">
        <v>69</v>
      </c>
      <c r="T54" s="32" t="s">
        <v>673</v>
      </c>
      <c r="U54" s="32" t="s">
        <v>674</v>
      </c>
    </row>
    <row r="55" spans="1:21" x14ac:dyDescent="0.3">
      <c r="A55" s="32"/>
      <c r="B55" s="32"/>
      <c r="C55" s="32"/>
      <c r="D55" s="32"/>
      <c r="E55" s="32" t="s">
        <v>496</v>
      </c>
      <c r="F55" s="32" t="s">
        <v>675</v>
      </c>
      <c r="G55" s="32" t="s">
        <v>70</v>
      </c>
      <c r="H55" s="32" t="s">
        <v>240</v>
      </c>
      <c r="I55" s="32" t="s">
        <v>291</v>
      </c>
      <c r="J55" s="32" t="s">
        <v>70</v>
      </c>
      <c r="K55" s="32" t="s">
        <v>676</v>
      </c>
      <c r="L55" s="32" t="s">
        <v>677</v>
      </c>
      <c r="M55" s="32" t="s">
        <v>70</v>
      </c>
      <c r="N55" s="32" t="s">
        <v>678</v>
      </c>
      <c r="O55" s="32" t="s">
        <v>679</v>
      </c>
      <c r="P55" s="32" t="s">
        <v>70</v>
      </c>
      <c r="Q55" s="32" t="s">
        <v>680</v>
      </c>
      <c r="R55" s="32" t="s">
        <v>681</v>
      </c>
      <c r="S55" s="32" t="s">
        <v>70</v>
      </c>
      <c r="T55" s="32" t="s">
        <v>682</v>
      </c>
      <c r="U55" s="32" t="s">
        <v>683</v>
      </c>
    </row>
    <row r="56" spans="1:21" x14ac:dyDescent="0.3">
      <c r="A56" s="32"/>
      <c r="B56" s="32"/>
      <c r="C56" s="32"/>
      <c r="D56" s="32"/>
      <c r="E56" s="32" t="s">
        <v>505</v>
      </c>
      <c r="F56" s="32" t="s">
        <v>684</v>
      </c>
      <c r="G56" s="32" t="s">
        <v>71</v>
      </c>
      <c r="H56" s="32" t="s">
        <v>277</v>
      </c>
      <c r="I56" s="32" t="s">
        <v>228</v>
      </c>
      <c r="J56" s="32" t="s">
        <v>71</v>
      </c>
      <c r="K56" s="32" t="s">
        <v>685</v>
      </c>
      <c r="L56" s="32" t="s">
        <v>686</v>
      </c>
      <c r="M56" s="32" t="s">
        <v>71</v>
      </c>
      <c r="N56" s="32" t="s">
        <v>687</v>
      </c>
      <c r="O56" s="32" t="s">
        <v>688</v>
      </c>
      <c r="P56" s="32" t="s">
        <v>71</v>
      </c>
      <c r="Q56" s="32" t="s">
        <v>689</v>
      </c>
      <c r="R56" s="32" t="s">
        <v>690</v>
      </c>
      <c r="S56" s="32" t="s">
        <v>71</v>
      </c>
      <c r="T56" s="32" t="s">
        <v>691</v>
      </c>
      <c r="U56" s="32" t="s">
        <v>692</v>
      </c>
    </row>
    <row r="57" spans="1:21" x14ac:dyDescent="0.3">
      <c r="A57" s="32"/>
      <c r="B57" s="32"/>
      <c r="C57" s="32"/>
      <c r="D57" s="32"/>
      <c r="E57" s="32" t="s">
        <v>514</v>
      </c>
      <c r="F57" s="32" t="s">
        <v>693</v>
      </c>
      <c r="G57" s="32" t="s">
        <v>72</v>
      </c>
      <c r="H57" s="32" t="s">
        <v>358</v>
      </c>
      <c r="I57" s="32" t="s">
        <v>241</v>
      </c>
      <c r="J57" s="32" t="s">
        <v>72</v>
      </c>
      <c r="K57" s="32" t="s">
        <v>694</v>
      </c>
      <c r="L57" s="32" t="s">
        <v>695</v>
      </c>
      <c r="M57" s="32" t="s">
        <v>72</v>
      </c>
      <c r="N57" s="32" t="s">
        <v>696</v>
      </c>
      <c r="O57" s="32" t="s">
        <v>697</v>
      </c>
      <c r="P57" s="32" t="s">
        <v>72</v>
      </c>
      <c r="Q57" s="32" t="s">
        <v>698</v>
      </c>
      <c r="R57" s="32" t="s">
        <v>699</v>
      </c>
      <c r="S57" s="32" t="s">
        <v>72</v>
      </c>
      <c r="T57" s="32" t="s">
        <v>700</v>
      </c>
      <c r="U57" s="32" t="s">
        <v>701</v>
      </c>
    </row>
    <row r="58" spans="1:21" x14ac:dyDescent="0.3">
      <c r="A58" s="32"/>
      <c r="B58" s="32"/>
      <c r="C58" s="32"/>
      <c r="D58" s="32"/>
      <c r="E58" s="32" t="s">
        <v>523</v>
      </c>
      <c r="F58" s="32" t="s">
        <v>702</v>
      </c>
      <c r="G58" s="32" t="s">
        <v>73</v>
      </c>
      <c r="H58" s="32" t="s">
        <v>412</v>
      </c>
      <c r="I58" s="32" t="s">
        <v>251</v>
      </c>
      <c r="J58" s="32" t="s">
        <v>73</v>
      </c>
      <c r="K58" s="32" t="s">
        <v>703</v>
      </c>
      <c r="L58" s="32" t="s">
        <v>704</v>
      </c>
      <c r="M58" s="32" t="s">
        <v>73</v>
      </c>
      <c r="N58" s="32" t="s">
        <v>705</v>
      </c>
      <c r="O58" s="32" t="s">
        <v>706</v>
      </c>
      <c r="P58" s="32" t="s">
        <v>73</v>
      </c>
      <c r="Q58" s="32" t="s">
        <v>707</v>
      </c>
      <c r="R58" s="32" t="s">
        <v>708</v>
      </c>
      <c r="S58" s="32" t="s">
        <v>73</v>
      </c>
      <c r="T58" s="32" t="s">
        <v>709</v>
      </c>
      <c r="U58" s="32" t="s">
        <v>710</v>
      </c>
    </row>
    <row r="59" spans="1:21" x14ac:dyDescent="0.3">
      <c r="A59" s="32"/>
      <c r="B59" s="32"/>
      <c r="C59" s="32"/>
      <c r="D59" s="32"/>
      <c r="E59" s="32" t="s">
        <v>532</v>
      </c>
      <c r="F59" s="32" t="s">
        <v>711</v>
      </c>
      <c r="G59" s="32" t="s">
        <v>74</v>
      </c>
      <c r="H59" s="32" t="s">
        <v>290</v>
      </c>
      <c r="I59" s="32" t="s">
        <v>225</v>
      </c>
      <c r="J59" s="32" t="s">
        <v>74</v>
      </c>
      <c r="K59" s="32" t="s">
        <v>712</v>
      </c>
      <c r="L59" s="32" t="s">
        <v>713</v>
      </c>
      <c r="M59" s="32" t="s">
        <v>74</v>
      </c>
      <c r="N59" s="32" t="s">
        <v>714</v>
      </c>
      <c r="O59" s="32" t="s">
        <v>715</v>
      </c>
      <c r="P59" s="32" t="s">
        <v>74</v>
      </c>
      <c r="Q59" s="32" t="s">
        <v>716</v>
      </c>
      <c r="R59" s="32" t="s">
        <v>717</v>
      </c>
      <c r="S59" s="32" t="s">
        <v>74</v>
      </c>
      <c r="T59" s="32" t="s">
        <v>718</v>
      </c>
      <c r="U59" s="32" t="s">
        <v>719</v>
      </c>
    </row>
    <row r="60" spans="1:21" x14ac:dyDescent="0.3">
      <c r="A60" s="32"/>
      <c r="B60" s="32"/>
      <c r="C60" s="32"/>
      <c r="D60" s="32"/>
      <c r="E60" s="32" t="s">
        <v>541</v>
      </c>
      <c r="F60" s="32" t="s">
        <v>720</v>
      </c>
      <c r="G60" s="32" t="s">
        <v>75</v>
      </c>
      <c r="H60" s="32" t="s">
        <v>227</v>
      </c>
      <c r="I60" s="32" t="s">
        <v>278</v>
      </c>
      <c r="J60" s="32" t="s">
        <v>75</v>
      </c>
      <c r="K60" s="32" t="s">
        <v>721</v>
      </c>
      <c r="L60" s="32" t="s">
        <v>722</v>
      </c>
      <c r="M60" s="32" t="s">
        <v>75</v>
      </c>
      <c r="N60" s="32" t="s">
        <v>723</v>
      </c>
      <c r="O60" s="32" t="s">
        <v>724</v>
      </c>
      <c r="P60" s="32" t="s">
        <v>75</v>
      </c>
      <c r="Q60" s="32" t="s">
        <v>725</v>
      </c>
      <c r="R60" s="32" t="s">
        <v>726</v>
      </c>
      <c r="S60" s="32" t="s">
        <v>75</v>
      </c>
      <c r="T60" s="32" t="s">
        <v>727</v>
      </c>
      <c r="U60" s="32" t="s">
        <v>728</v>
      </c>
    </row>
    <row r="61" spans="1:21" x14ac:dyDescent="0.3">
      <c r="A61" s="32"/>
      <c r="B61" s="32"/>
      <c r="C61" s="32"/>
      <c r="D61" s="32"/>
      <c r="E61" s="32" t="s">
        <v>550</v>
      </c>
      <c r="F61" s="32" t="s">
        <v>729</v>
      </c>
      <c r="G61" s="32" t="s">
        <v>76</v>
      </c>
      <c r="H61" s="32" t="s">
        <v>265</v>
      </c>
      <c r="I61" s="32" t="s">
        <v>291</v>
      </c>
      <c r="J61" s="32" t="s">
        <v>76</v>
      </c>
      <c r="K61" s="32" t="s">
        <v>730</v>
      </c>
      <c r="L61" s="32" t="s">
        <v>731</v>
      </c>
      <c r="M61" s="32" t="s">
        <v>76</v>
      </c>
      <c r="N61" s="32" t="s">
        <v>732</v>
      </c>
      <c r="O61" s="32" t="s">
        <v>733</v>
      </c>
      <c r="P61" s="32" t="s">
        <v>76</v>
      </c>
      <c r="Q61" s="32" t="s">
        <v>734</v>
      </c>
      <c r="R61" s="32" t="s">
        <v>735</v>
      </c>
      <c r="S61" s="32" t="s">
        <v>76</v>
      </c>
      <c r="T61" s="32" t="s">
        <v>736</v>
      </c>
      <c r="U61" s="32" t="s">
        <v>737</v>
      </c>
    </row>
    <row r="62" spans="1:21" x14ac:dyDescent="0.3">
      <c r="A62" s="32"/>
      <c r="B62" s="32"/>
      <c r="C62" s="32"/>
      <c r="D62" s="32"/>
      <c r="E62" s="32" t="s">
        <v>559</v>
      </c>
      <c r="F62" s="32" t="s">
        <v>738</v>
      </c>
      <c r="G62" s="32" t="s">
        <v>77</v>
      </c>
      <c r="H62" s="32" t="s">
        <v>348</v>
      </c>
      <c r="I62" s="32" t="s">
        <v>275</v>
      </c>
      <c r="J62" s="32" t="s">
        <v>77</v>
      </c>
      <c r="K62" s="32" t="s">
        <v>739</v>
      </c>
      <c r="L62" s="32" t="s">
        <v>740</v>
      </c>
      <c r="M62" s="32" t="s">
        <v>77</v>
      </c>
      <c r="N62" s="32" t="s">
        <v>741</v>
      </c>
      <c r="O62" s="32" t="s">
        <v>742</v>
      </c>
      <c r="P62" s="32" t="s">
        <v>77</v>
      </c>
      <c r="Q62" s="32" t="s">
        <v>743</v>
      </c>
      <c r="R62" s="32" t="s">
        <v>744</v>
      </c>
      <c r="S62" s="32" t="s">
        <v>77</v>
      </c>
      <c r="T62" s="32" t="s">
        <v>745</v>
      </c>
      <c r="U62" s="32" t="s">
        <v>746</v>
      </c>
    </row>
    <row r="63" spans="1:21" x14ac:dyDescent="0.3">
      <c r="A63" s="32"/>
      <c r="B63" s="32"/>
      <c r="C63" s="32"/>
      <c r="D63" s="32"/>
      <c r="E63" s="32" t="s">
        <v>568</v>
      </c>
      <c r="F63" s="32" t="s">
        <v>747</v>
      </c>
      <c r="G63" s="32" t="s">
        <v>78</v>
      </c>
      <c r="H63" s="32" t="s">
        <v>422</v>
      </c>
      <c r="I63" s="32" t="s">
        <v>263</v>
      </c>
      <c r="J63" s="32" t="s">
        <v>78</v>
      </c>
      <c r="K63" s="32" t="s">
        <v>748</v>
      </c>
      <c r="L63" s="32" t="s">
        <v>749</v>
      </c>
      <c r="M63" s="32" t="s">
        <v>78</v>
      </c>
      <c r="N63" s="32" t="s">
        <v>750</v>
      </c>
      <c r="O63" s="32" t="s">
        <v>751</v>
      </c>
      <c r="P63" s="32" t="s">
        <v>78</v>
      </c>
      <c r="Q63" s="32" t="s">
        <v>752</v>
      </c>
      <c r="R63" s="32" t="s">
        <v>753</v>
      </c>
      <c r="S63" s="32" t="s">
        <v>78</v>
      </c>
      <c r="T63" s="32" t="s">
        <v>754</v>
      </c>
      <c r="U63" s="32" t="s">
        <v>755</v>
      </c>
    </row>
    <row r="64" spans="1:21" x14ac:dyDescent="0.3">
      <c r="A64" s="32"/>
      <c r="B64" s="32"/>
      <c r="C64" s="32"/>
      <c r="D64" s="32"/>
      <c r="E64" s="32" t="s">
        <v>577</v>
      </c>
      <c r="F64" s="32" t="s">
        <v>756</v>
      </c>
      <c r="G64" s="32" t="s">
        <v>79</v>
      </c>
      <c r="H64" s="32" t="s">
        <v>358</v>
      </c>
      <c r="I64" s="32" t="s">
        <v>251</v>
      </c>
      <c r="J64" s="32" t="s">
        <v>79</v>
      </c>
      <c r="K64" s="32" t="s">
        <v>757</v>
      </c>
      <c r="L64" s="32" t="s">
        <v>758</v>
      </c>
      <c r="M64" s="32" t="s">
        <v>79</v>
      </c>
      <c r="N64" s="32" t="s">
        <v>759</v>
      </c>
      <c r="O64" s="32" t="s">
        <v>760</v>
      </c>
      <c r="P64" s="32" t="s">
        <v>79</v>
      </c>
      <c r="Q64" s="32" t="s">
        <v>761</v>
      </c>
      <c r="R64" s="32" t="s">
        <v>762</v>
      </c>
      <c r="S64" s="32" t="s">
        <v>79</v>
      </c>
      <c r="T64" s="32" t="s">
        <v>763</v>
      </c>
      <c r="U64" s="32" t="s">
        <v>764</v>
      </c>
    </row>
    <row r="65" spans="1:21" x14ac:dyDescent="0.3">
      <c r="A65" s="32"/>
      <c r="B65" s="32"/>
      <c r="C65" s="32"/>
      <c r="D65" s="32"/>
      <c r="E65" s="32" t="s">
        <v>586</v>
      </c>
      <c r="F65" s="32" t="s">
        <v>765</v>
      </c>
      <c r="G65" s="32" t="s">
        <v>80</v>
      </c>
      <c r="H65" s="32" t="s">
        <v>412</v>
      </c>
      <c r="I65" s="32" t="s">
        <v>228</v>
      </c>
      <c r="J65" s="32" t="s">
        <v>80</v>
      </c>
      <c r="K65" s="32" t="s">
        <v>766</v>
      </c>
      <c r="L65" s="32" t="s">
        <v>767</v>
      </c>
      <c r="M65" s="32" t="s">
        <v>80</v>
      </c>
      <c r="N65" s="32" t="s">
        <v>768</v>
      </c>
      <c r="O65" s="32" t="s">
        <v>769</v>
      </c>
      <c r="P65" s="32" t="s">
        <v>80</v>
      </c>
      <c r="Q65" s="32" t="s">
        <v>770</v>
      </c>
      <c r="R65" s="32" t="s">
        <v>771</v>
      </c>
      <c r="S65" s="32" t="s">
        <v>80</v>
      </c>
      <c r="T65" s="32" t="s">
        <v>772</v>
      </c>
      <c r="U65" s="32" t="s">
        <v>773</v>
      </c>
    </row>
    <row r="66" spans="1:21" x14ac:dyDescent="0.3">
      <c r="A66" s="32"/>
      <c r="B66" s="32"/>
      <c r="C66" s="32"/>
      <c r="D66" s="32"/>
      <c r="E66" s="32" t="s">
        <v>595</v>
      </c>
      <c r="F66" s="32" t="s">
        <v>774</v>
      </c>
      <c r="G66" s="32" t="s">
        <v>81</v>
      </c>
      <c r="H66" s="32" t="s">
        <v>277</v>
      </c>
      <c r="I66" s="32" t="s">
        <v>241</v>
      </c>
      <c r="J66" s="32" t="s">
        <v>81</v>
      </c>
      <c r="K66" s="32" t="s">
        <v>775</v>
      </c>
      <c r="L66" s="32" t="s">
        <v>776</v>
      </c>
      <c r="M66" s="32" t="s">
        <v>81</v>
      </c>
      <c r="N66" s="32" t="s">
        <v>777</v>
      </c>
      <c r="O66" s="32" t="s">
        <v>778</v>
      </c>
      <c r="P66" s="32" t="s">
        <v>81</v>
      </c>
      <c r="Q66" s="32" t="s">
        <v>779</v>
      </c>
      <c r="R66" s="32" t="s">
        <v>780</v>
      </c>
      <c r="S66" s="32" t="s">
        <v>81</v>
      </c>
      <c r="T66" s="32" t="s">
        <v>781</v>
      </c>
      <c r="U66" s="32" t="s">
        <v>782</v>
      </c>
    </row>
    <row r="67" spans="1:21" x14ac:dyDescent="0.3">
      <c r="A67" s="32"/>
      <c r="B67" s="32"/>
      <c r="C67" s="32"/>
      <c r="D67" s="32"/>
      <c r="E67" s="32" t="s">
        <v>604</v>
      </c>
      <c r="F67" s="32" t="s">
        <v>783</v>
      </c>
      <c r="G67" s="32" t="s">
        <v>82</v>
      </c>
      <c r="H67" s="32" t="s">
        <v>301</v>
      </c>
      <c r="I67" s="32" t="s">
        <v>225</v>
      </c>
      <c r="J67" s="32" t="s">
        <v>82</v>
      </c>
      <c r="K67" s="32" t="s">
        <v>784</v>
      </c>
      <c r="L67" s="32" t="s">
        <v>785</v>
      </c>
      <c r="M67" s="32" t="s">
        <v>82</v>
      </c>
      <c r="N67" s="32" t="s">
        <v>786</v>
      </c>
      <c r="O67" s="32" t="s">
        <v>787</v>
      </c>
      <c r="P67" s="32" t="s">
        <v>82</v>
      </c>
      <c r="Q67" s="32" t="s">
        <v>788</v>
      </c>
      <c r="R67" s="32" t="s">
        <v>789</v>
      </c>
      <c r="S67" s="32" t="s">
        <v>82</v>
      </c>
      <c r="T67" s="32" t="s">
        <v>790</v>
      </c>
      <c r="U67" s="32" t="s">
        <v>791</v>
      </c>
    </row>
    <row r="68" spans="1:21" x14ac:dyDescent="0.3">
      <c r="A68" s="32"/>
      <c r="B68" s="32"/>
      <c r="C68" s="32"/>
      <c r="D68" s="32"/>
      <c r="E68" s="32" t="s">
        <v>613</v>
      </c>
      <c r="F68" s="32" t="s">
        <v>792</v>
      </c>
      <c r="G68" s="32" t="s">
        <v>83</v>
      </c>
      <c r="H68" s="32" t="s">
        <v>240</v>
      </c>
      <c r="I68" s="32" t="s">
        <v>278</v>
      </c>
      <c r="J68" s="32" t="s">
        <v>83</v>
      </c>
      <c r="K68" s="32" t="s">
        <v>793</v>
      </c>
      <c r="L68" s="32" t="s">
        <v>794</v>
      </c>
      <c r="M68" s="32" t="s">
        <v>83</v>
      </c>
      <c r="N68" s="32" t="s">
        <v>795</v>
      </c>
      <c r="O68" s="32" t="s">
        <v>796</v>
      </c>
      <c r="P68" s="32" t="s">
        <v>83</v>
      </c>
      <c r="Q68" s="32" t="s">
        <v>797</v>
      </c>
      <c r="R68" s="32" t="s">
        <v>798</v>
      </c>
      <c r="S68" s="32" t="s">
        <v>83</v>
      </c>
      <c r="T68" s="32" t="s">
        <v>799</v>
      </c>
      <c r="U68" s="32" t="s">
        <v>800</v>
      </c>
    </row>
    <row r="69" spans="1:21" x14ac:dyDescent="0.3">
      <c r="A69" s="32"/>
      <c r="B69" s="32"/>
      <c r="C69" s="32"/>
      <c r="D69" s="32"/>
      <c r="E69" s="32" t="s">
        <v>622</v>
      </c>
      <c r="F69" s="32" t="s">
        <v>801</v>
      </c>
      <c r="G69" s="32" t="s">
        <v>84</v>
      </c>
      <c r="H69" s="32" t="s">
        <v>348</v>
      </c>
      <c r="I69" s="32" t="s">
        <v>263</v>
      </c>
      <c r="J69" s="32" t="s">
        <v>84</v>
      </c>
      <c r="K69" s="32" t="s">
        <v>802</v>
      </c>
      <c r="L69" s="32" t="s">
        <v>803</v>
      </c>
      <c r="M69" s="32" t="s">
        <v>84</v>
      </c>
      <c r="N69" s="32" t="s">
        <v>804</v>
      </c>
      <c r="O69" s="32" t="s">
        <v>805</v>
      </c>
      <c r="P69" s="32" t="s">
        <v>84</v>
      </c>
      <c r="Q69" s="32" t="s">
        <v>806</v>
      </c>
      <c r="R69" s="32" t="s">
        <v>807</v>
      </c>
      <c r="S69" s="32" t="s">
        <v>84</v>
      </c>
      <c r="T69" s="32" t="s">
        <v>808</v>
      </c>
      <c r="U69" s="32" t="s">
        <v>809</v>
      </c>
    </row>
    <row r="70" spans="1:21" x14ac:dyDescent="0.3">
      <c r="A70" s="32"/>
      <c r="B70" s="32"/>
      <c r="C70" s="32"/>
      <c r="D70" s="32"/>
      <c r="E70" s="32" t="s">
        <v>631</v>
      </c>
      <c r="F70" s="32" t="s">
        <v>810</v>
      </c>
      <c r="G70" s="32" t="s">
        <v>85</v>
      </c>
      <c r="H70" s="32" t="s">
        <v>422</v>
      </c>
      <c r="I70" s="32" t="s">
        <v>291</v>
      </c>
      <c r="J70" s="32" t="s">
        <v>85</v>
      </c>
      <c r="K70" s="32" t="s">
        <v>811</v>
      </c>
      <c r="L70" s="32" t="s">
        <v>812</v>
      </c>
      <c r="M70" s="32" t="s">
        <v>85</v>
      </c>
      <c r="N70" s="32" t="s">
        <v>813</v>
      </c>
      <c r="O70" s="32" t="s">
        <v>814</v>
      </c>
      <c r="P70" s="32" t="s">
        <v>85</v>
      </c>
      <c r="Q70" s="32" t="s">
        <v>815</v>
      </c>
      <c r="R70" s="32" t="s">
        <v>816</v>
      </c>
      <c r="S70" s="32" t="s">
        <v>85</v>
      </c>
      <c r="T70" s="32" t="s">
        <v>817</v>
      </c>
      <c r="U70" s="32" t="s">
        <v>818</v>
      </c>
    </row>
    <row r="71" spans="1:21" x14ac:dyDescent="0.3">
      <c r="A71" s="32"/>
      <c r="B71" s="32"/>
      <c r="C71" s="32"/>
      <c r="D71" s="32"/>
      <c r="E71" s="32" t="s">
        <v>640</v>
      </c>
      <c r="F71" s="32" t="s">
        <v>819</v>
      </c>
      <c r="G71" s="32" t="s">
        <v>86</v>
      </c>
      <c r="H71" s="32" t="s">
        <v>265</v>
      </c>
      <c r="I71" s="32" t="s">
        <v>275</v>
      </c>
      <c r="J71" s="32" t="s">
        <v>86</v>
      </c>
      <c r="K71" s="32" t="s">
        <v>820</v>
      </c>
      <c r="L71" s="32" t="s">
        <v>821</v>
      </c>
      <c r="M71" s="32" t="s">
        <v>86</v>
      </c>
      <c r="N71" s="32" t="s">
        <v>822</v>
      </c>
      <c r="O71" s="32" t="s">
        <v>823</v>
      </c>
      <c r="P71" s="32" t="s">
        <v>86</v>
      </c>
      <c r="Q71" s="32" t="s">
        <v>824</v>
      </c>
      <c r="R71" s="32" t="s">
        <v>825</v>
      </c>
      <c r="S71" s="32" t="s">
        <v>86</v>
      </c>
      <c r="T71" s="32" t="s">
        <v>826</v>
      </c>
      <c r="U71" s="32" t="s">
        <v>827</v>
      </c>
    </row>
    <row r="72" spans="1:21" x14ac:dyDescent="0.3">
      <c r="A72" s="32"/>
      <c r="B72" s="32"/>
      <c r="C72" s="32"/>
      <c r="D72" s="32"/>
      <c r="E72" s="32" t="s">
        <v>649</v>
      </c>
      <c r="F72" s="32" t="s">
        <v>828</v>
      </c>
      <c r="G72" s="32" t="s">
        <v>87</v>
      </c>
      <c r="H72" s="32" t="s">
        <v>412</v>
      </c>
      <c r="I72" s="32" t="s">
        <v>241</v>
      </c>
      <c r="J72" s="32" t="s">
        <v>87</v>
      </c>
      <c r="K72" s="32" t="s">
        <v>829</v>
      </c>
      <c r="L72" s="32" t="s">
        <v>830</v>
      </c>
      <c r="M72" s="32" t="s">
        <v>87</v>
      </c>
      <c r="N72" s="32" t="s">
        <v>831</v>
      </c>
      <c r="O72" s="32" t="s">
        <v>832</v>
      </c>
      <c r="P72" s="32" t="s">
        <v>87</v>
      </c>
      <c r="Q72" s="32" t="s">
        <v>833</v>
      </c>
      <c r="R72" s="32" t="s">
        <v>834</v>
      </c>
      <c r="S72" s="32" t="s">
        <v>87</v>
      </c>
      <c r="T72" s="32" t="s">
        <v>835</v>
      </c>
      <c r="U72" s="32" t="s">
        <v>836</v>
      </c>
    </row>
    <row r="73" spans="1:21" x14ac:dyDescent="0.3">
      <c r="A73" s="32"/>
      <c r="B73" s="32"/>
      <c r="C73" s="32"/>
      <c r="D73" s="32"/>
      <c r="E73" s="32" t="s">
        <v>658</v>
      </c>
      <c r="F73" s="32" t="s">
        <v>837</v>
      </c>
      <c r="G73" s="32" t="s">
        <v>88</v>
      </c>
      <c r="H73" s="32" t="s">
        <v>277</v>
      </c>
      <c r="I73" s="32" t="s">
        <v>251</v>
      </c>
      <c r="J73" s="32" t="s">
        <v>88</v>
      </c>
      <c r="K73" s="32" t="s">
        <v>838</v>
      </c>
      <c r="L73" s="32" t="s">
        <v>839</v>
      </c>
      <c r="M73" s="32" t="s">
        <v>88</v>
      </c>
      <c r="N73" s="32" t="s">
        <v>840</v>
      </c>
      <c r="O73" s="32" t="s">
        <v>841</v>
      </c>
      <c r="P73" s="32" t="s">
        <v>88</v>
      </c>
      <c r="Q73" s="32" t="s">
        <v>842</v>
      </c>
      <c r="R73" s="32" t="s">
        <v>843</v>
      </c>
      <c r="S73" s="32" t="s">
        <v>88</v>
      </c>
      <c r="T73" s="32" t="s">
        <v>844</v>
      </c>
      <c r="U73" s="32" t="s">
        <v>845</v>
      </c>
    </row>
    <row r="74" spans="1:21" x14ac:dyDescent="0.3">
      <c r="A74" s="32"/>
      <c r="B74" s="32"/>
      <c r="C74" s="32"/>
      <c r="D74" s="32"/>
      <c r="E74" s="32" t="s">
        <v>667</v>
      </c>
      <c r="F74" s="32" t="s">
        <v>846</v>
      </c>
      <c r="G74" s="32" t="s">
        <v>89</v>
      </c>
      <c r="H74" s="32" t="s">
        <v>358</v>
      </c>
      <c r="I74" s="32" t="s">
        <v>228</v>
      </c>
      <c r="J74" s="32" t="s">
        <v>89</v>
      </c>
      <c r="K74" s="32" t="s">
        <v>847</v>
      </c>
      <c r="L74" s="32" t="s">
        <v>848</v>
      </c>
      <c r="M74" s="32" t="s">
        <v>89</v>
      </c>
      <c r="N74" s="32" t="s">
        <v>849</v>
      </c>
      <c r="O74" s="32" t="s">
        <v>850</v>
      </c>
      <c r="P74" s="32" t="s">
        <v>89</v>
      </c>
      <c r="Q74" s="32" t="s">
        <v>851</v>
      </c>
      <c r="R74" s="32" t="s">
        <v>852</v>
      </c>
      <c r="S74" s="32" t="s">
        <v>89</v>
      </c>
      <c r="T74" s="32" t="s">
        <v>853</v>
      </c>
      <c r="U74" s="32" t="s">
        <v>854</v>
      </c>
    </row>
    <row r="75" spans="1:21" x14ac:dyDescent="0.3">
      <c r="A75" s="32"/>
      <c r="B75" s="32"/>
      <c r="C75" s="32"/>
      <c r="D75" s="32"/>
      <c r="E75" s="32" t="s">
        <v>676</v>
      </c>
      <c r="F75" s="32" t="s">
        <v>855</v>
      </c>
      <c r="G75" s="32" t="s">
        <v>90</v>
      </c>
      <c r="H75" s="32" t="s">
        <v>311</v>
      </c>
      <c r="I75" s="32" t="s">
        <v>225</v>
      </c>
      <c r="J75" s="32" t="s">
        <v>90</v>
      </c>
      <c r="K75" s="32" t="s">
        <v>856</v>
      </c>
      <c r="L75" s="32" t="s">
        <v>857</v>
      </c>
      <c r="M75" s="32" t="s">
        <v>90</v>
      </c>
      <c r="N75" s="32" t="s">
        <v>858</v>
      </c>
      <c r="O75" s="32" t="s">
        <v>859</v>
      </c>
      <c r="P75" s="32" t="s">
        <v>90</v>
      </c>
      <c r="Q75" s="32" t="s">
        <v>860</v>
      </c>
      <c r="R75" s="32" t="s">
        <v>861</v>
      </c>
      <c r="S75" s="32" t="s">
        <v>90</v>
      </c>
      <c r="T75" s="32" t="s">
        <v>862</v>
      </c>
      <c r="U75" s="32" t="s">
        <v>863</v>
      </c>
    </row>
    <row r="76" spans="1:21" x14ac:dyDescent="0.3">
      <c r="A76" s="32"/>
      <c r="B76" s="32"/>
      <c r="C76" s="32"/>
      <c r="D76" s="32"/>
      <c r="E76" s="32" t="s">
        <v>685</v>
      </c>
      <c r="F76" s="32" t="s">
        <v>864</v>
      </c>
      <c r="G76" s="32" t="s">
        <v>91</v>
      </c>
      <c r="H76" s="32" t="s">
        <v>253</v>
      </c>
      <c r="I76" s="32" t="s">
        <v>278</v>
      </c>
      <c r="J76" s="32" t="s">
        <v>91</v>
      </c>
      <c r="K76" s="32" t="s">
        <v>865</v>
      </c>
      <c r="L76" s="32" t="s">
        <v>866</v>
      </c>
      <c r="M76" s="32" t="s">
        <v>91</v>
      </c>
      <c r="N76" s="32" t="s">
        <v>867</v>
      </c>
      <c r="O76" s="32" t="s">
        <v>868</v>
      </c>
      <c r="P76" s="32" t="s">
        <v>91</v>
      </c>
      <c r="Q76" s="32" t="s">
        <v>869</v>
      </c>
      <c r="R76" s="32" t="s">
        <v>870</v>
      </c>
      <c r="S76" s="32" t="s">
        <v>91</v>
      </c>
      <c r="T76" s="32" t="s">
        <v>871</v>
      </c>
      <c r="U76" s="32" t="s">
        <v>872</v>
      </c>
    </row>
    <row r="77" spans="1:21" x14ac:dyDescent="0.3">
      <c r="A77" s="32"/>
      <c r="B77" s="32"/>
      <c r="C77" s="32"/>
      <c r="D77" s="32"/>
      <c r="E77" s="32" t="s">
        <v>694</v>
      </c>
      <c r="F77" s="32" t="s">
        <v>873</v>
      </c>
      <c r="G77" s="32" t="s">
        <v>92</v>
      </c>
      <c r="H77" s="32" t="s">
        <v>422</v>
      </c>
      <c r="I77" s="32" t="s">
        <v>275</v>
      </c>
      <c r="J77" s="32" t="s">
        <v>92</v>
      </c>
      <c r="K77" s="32" t="s">
        <v>874</v>
      </c>
      <c r="L77" s="32" t="s">
        <v>875</v>
      </c>
      <c r="M77" s="32" t="s">
        <v>92</v>
      </c>
      <c r="N77" s="32" t="s">
        <v>876</v>
      </c>
      <c r="O77" s="32" t="s">
        <v>877</v>
      </c>
      <c r="P77" s="32" t="s">
        <v>92</v>
      </c>
      <c r="Q77" s="32" t="s">
        <v>878</v>
      </c>
      <c r="R77" s="32" t="s">
        <v>879</v>
      </c>
      <c r="S77" s="32" t="s">
        <v>92</v>
      </c>
      <c r="T77" s="32" t="s">
        <v>880</v>
      </c>
      <c r="U77" s="32" t="s">
        <v>881</v>
      </c>
    </row>
    <row r="78" spans="1:21" x14ac:dyDescent="0.3">
      <c r="A78" s="32"/>
      <c r="B78" s="32"/>
      <c r="C78" s="32"/>
      <c r="D78" s="32"/>
      <c r="E78" s="32" t="s">
        <v>703</v>
      </c>
      <c r="F78" s="32" t="s">
        <v>882</v>
      </c>
      <c r="G78" s="32" t="s">
        <v>93</v>
      </c>
      <c r="H78" s="32" t="s">
        <v>265</v>
      </c>
      <c r="I78" s="32" t="s">
        <v>263</v>
      </c>
      <c r="J78" s="32" t="s">
        <v>93</v>
      </c>
      <c r="K78" s="32" t="s">
        <v>883</v>
      </c>
      <c r="L78" s="32" t="s">
        <v>884</v>
      </c>
      <c r="M78" s="32" t="s">
        <v>93</v>
      </c>
      <c r="N78" s="32" t="s">
        <v>885</v>
      </c>
      <c r="O78" s="32" t="s">
        <v>886</v>
      </c>
      <c r="P78" s="32" t="s">
        <v>93</v>
      </c>
      <c r="Q78" s="32" t="s">
        <v>887</v>
      </c>
      <c r="R78" s="32" t="s">
        <v>888</v>
      </c>
      <c r="S78" s="32" t="s">
        <v>93</v>
      </c>
      <c r="T78" s="32" t="s">
        <v>889</v>
      </c>
      <c r="U78" s="32" t="s">
        <v>890</v>
      </c>
    </row>
    <row r="79" spans="1:21" x14ac:dyDescent="0.3">
      <c r="A79" s="32"/>
      <c r="B79" s="32"/>
      <c r="C79" s="32"/>
      <c r="D79" s="32"/>
      <c r="E79" s="32" t="s">
        <v>712</v>
      </c>
      <c r="F79" s="32" t="s">
        <v>891</v>
      </c>
      <c r="G79" s="32" t="s">
        <v>94</v>
      </c>
      <c r="H79" s="32" t="s">
        <v>348</v>
      </c>
      <c r="I79" s="32" t="s">
        <v>291</v>
      </c>
      <c r="J79" s="32" t="s">
        <v>94</v>
      </c>
      <c r="K79" s="32" t="s">
        <v>892</v>
      </c>
      <c r="L79" s="32" t="s">
        <v>893</v>
      </c>
      <c r="M79" s="32" t="s">
        <v>94</v>
      </c>
      <c r="N79" s="32" t="s">
        <v>894</v>
      </c>
      <c r="O79" s="32" t="s">
        <v>895</v>
      </c>
      <c r="P79" s="32" t="s">
        <v>94</v>
      </c>
      <c r="Q79" s="32" t="s">
        <v>896</v>
      </c>
      <c r="R79" s="32" t="s">
        <v>897</v>
      </c>
      <c r="S79" s="32" t="s">
        <v>94</v>
      </c>
      <c r="T79" s="32" t="s">
        <v>898</v>
      </c>
      <c r="U79" s="32" t="s">
        <v>899</v>
      </c>
    </row>
    <row r="80" spans="1:21" x14ac:dyDescent="0.3">
      <c r="A80" s="32"/>
      <c r="B80" s="32"/>
      <c r="C80" s="32"/>
      <c r="D80" s="32"/>
      <c r="E80" s="32" t="s">
        <v>721</v>
      </c>
      <c r="F80" s="32" t="s">
        <v>900</v>
      </c>
      <c r="G80" s="32" t="s">
        <v>95</v>
      </c>
      <c r="H80" s="32" t="s">
        <v>290</v>
      </c>
      <c r="I80" s="32" t="s">
        <v>228</v>
      </c>
      <c r="J80" s="32" t="s">
        <v>95</v>
      </c>
      <c r="K80" s="32" t="s">
        <v>901</v>
      </c>
      <c r="L80" s="32" t="s">
        <v>902</v>
      </c>
      <c r="M80" s="32" t="s">
        <v>95</v>
      </c>
      <c r="N80" s="32" t="s">
        <v>903</v>
      </c>
      <c r="O80" s="32" t="s">
        <v>904</v>
      </c>
      <c r="P80" s="32" t="s">
        <v>95</v>
      </c>
      <c r="Q80" s="32" t="s">
        <v>905</v>
      </c>
      <c r="R80" s="32" t="s">
        <v>906</v>
      </c>
      <c r="S80" s="32" t="s">
        <v>95</v>
      </c>
      <c r="T80" s="32" t="s">
        <v>907</v>
      </c>
      <c r="U80" s="32" t="s">
        <v>908</v>
      </c>
    </row>
    <row r="81" spans="1:21" x14ac:dyDescent="0.3">
      <c r="A81" s="32"/>
      <c r="B81" s="32"/>
      <c r="C81" s="32"/>
      <c r="D81" s="32"/>
      <c r="E81" s="32" t="s">
        <v>730</v>
      </c>
      <c r="F81" s="32" t="s">
        <v>909</v>
      </c>
      <c r="G81" s="32" t="s">
        <v>96</v>
      </c>
      <c r="H81" s="32" t="s">
        <v>301</v>
      </c>
      <c r="I81" s="32" t="s">
        <v>241</v>
      </c>
      <c r="J81" s="32" t="s">
        <v>96</v>
      </c>
      <c r="K81" s="32" t="s">
        <v>910</v>
      </c>
      <c r="L81" s="32" t="s">
        <v>911</v>
      </c>
      <c r="M81" s="32" t="s">
        <v>96</v>
      </c>
      <c r="N81" s="32" t="s">
        <v>912</v>
      </c>
      <c r="O81" s="32" t="s">
        <v>913</v>
      </c>
      <c r="P81" s="32" t="s">
        <v>96</v>
      </c>
      <c r="Q81" s="32" t="s">
        <v>914</v>
      </c>
      <c r="R81" s="32" t="s">
        <v>915</v>
      </c>
      <c r="S81" s="32" t="s">
        <v>96</v>
      </c>
      <c r="T81" s="32" t="s">
        <v>916</v>
      </c>
      <c r="U81" s="32" t="s">
        <v>917</v>
      </c>
    </row>
    <row r="82" spans="1:21" x14ac:dyDescent="0.3">
      <c r="A82" s="32"/>
      <c r="B82" s="32"/>
      <c r="C82" s="32"/>
      <c r="D82" s="32"/>
      <c r="E82" s="32" t="s">
        <v>739</v>
      </c>
      <c r="F82" s="32" t="s">
        <v>918</v>
      </c>
      <c r="G82" s="32" t="s">
        <v>97</v>
      </c>
      <c r="H82" s="32" t="s">
        <v>311</v>
      </c>
      <c r="I82" s="32" t="s">
        <v>251</v>
      </c>
      <c r="J82" s="32" t="s">
        <v>97</v>
      </c>
      <c r="K82" s="32" t="s">
        <v>919</v>
      </c>
      <c r="L82" s="32" t="s">
        <v>920</v>
      </c>
      <c r="M82" s="32" t="s">
        <v>97</v>
      </c>
      <c r="N82" s="32" t="s">
        <v>921</v>
      </c>
      <c r="O82" s="32" t="s">
        <v>922</v>
      </c>
      <c r="P82" s="32" t="s">
        <v>97</v>
      </c>
      <c r="Q82" s="32" t="s">
        <v>923</v>
      </c>
      <c r="R82" s="32" t="s">
        <v>924</v>
      </c>
      <c r="S82" s="32" t="s">
        <v>97</v>
      </c>
      <c r="T82" s="32" t="s">
        <v>925</v>
      </c>
      <c r="U82" s="32" t="s">
        <v>926</v>
      </c>
    </row>
    <row r="83" spans="1:21" x14ac:dyDescent="0.3">
      <c r="A83" s="32"/>
      <c r="B83" s="32"/>
      <c r="C83" s="32"/>
      <c r="D83" s="32"/>
      <c r="E83" s="32" t="s">
        <v>748</v>
      </c>
      <c r="F83" s="32" t="s">
        <v>927</v>
      </c>
      <c r="G83" s="32" t="s">
        <v>98</v>
      </c>
      <c r="H83" s="32" t="s">
        <v>227</v>
      </c>
      <c r="I83" s="32" t="s">
        <v>225</v>
      </c>
      <c r="J83" s="32" t="s">
        <v>98</v>
      </c>
      <c r="K83" s="32" t="s">
        <v>928</v>
      </c>
      <c r="L83" s="32" t="s">
        <v>929</v>
      </c>
      <c r="M83" s="32" t="s">
        <v>98</v>
      </c>
      <c r="N83" s="32" t="s">
        <v>930</v>
      </c>
      <c r="O83" s="32" t="s">
        <v>931</v>
      </c>
      <c r="P83" s="32" t="s">
        <v>98</v>
      </c>
      <c r="Q83" s="32" t="s">
        <v>932</v>
      </c>
      <c r="R83" s="32" t="s">
        <v>933</v>
      </c>
      <c r="S83" s="32" t="s">
        <v>98</v>
      </c>
      <c r="T83" s="32" t="s">
        <v>934</v>
      </c>
      <c r="U83" s="32" t="s">
        <v>935</v>
      </c>
    </row>
    <row r="84" spans="1:21" x14ac:dyDescent="0.3">
      <c r="A84" s="32"/>
      <c r="B84" s="32"/>
      <c r="C84" s="32"/>
      <c r="D84" s="32"/>
      <c r="E84" s="32" t="s">
        <v>757</v>
      </c>
      <c r="F84" s="32" t="s">
        <v>936</v>
      </c>
      <c r="G84" s="32" t="s">
        <v>99</v>
      </c>
      <c r="H84" s="32" t="s">
        <v>265</v>
      </c>
      <c r="I84" s="32" t="s">
        <v>278</v>
      </c>
      <c r="J84" s="32" t="s">
        <v>99</v>
      </c>
      <c r="K84" s="32" t="s">
        <v>937</v>
      </c>
      <c r="L84" s="32" t="s">
        <v>938</v>
      </c>
      <c r="M84" s="32" t="s">
        <v>99</v>
      </c>
      <c r="N84" s="32" t="s">
        <v>939</v>
      </c>
      <c r="O84" s="32" t="s">
        <v>940</v>
      </c>
      <c r="P84" s="32" t="s">
        <v>99</v>
      </c>
      <c r="Q84" s="32" t="s">
        <v>941</v>
      </c>
      <c r="R84" s="32" t="s">
        <v>942</v>
      </c>
      <c r="S84" s="32" t="s">
        <v>99</v>
      </c>
      <c r="T84" s="32" t="s">
        <v>943</v>
      </c>
      <c r="U84" s="32" t="s">
        <v>944</v>
      </c>
    </row>
    <row r="85" spans="1:21" x14ac:dyDescent="0.3">
      <c r="A85" s="32"/>
      <c r="B85" s="32"/>
      <c r="C85" s="32"/>
      <c r="D85" s="32"/>
      <c r="E85" s="32" t="s">
        <v>766</v>
      </c>
      <c r="F85" s="32" t="s">
        <v>945</v>
      </c>
      <c r="G85" s="32" t="s">
        <v>100</v>
      </c>
      <c r="H85" s="32" t="s">
        <v>277</v>
      </c>
      <c r="I85" s="32" t="s">
        <v>291</v>
      </c>
      <c r="J85" s="32" t="s">
        <v>100</v>
      </c>
      <c r="K85" s="32" t="s">
        <v>946</v>
      </c>
      <c r="L85" s="32" t="s">
        <v>947</v>
      </c>
      <c r="M85" s="32" t="s">
        <v>100</v>
      </c>
      <c r="N85" s="32" t="s">
        <v>948</v>
      </c>
      <c r="O85" s="32" t="s">
        <v>949</v>
      </c>
      <c r="P85" s="32" t="s">
        <v>100</v>
      </c>
      <c r="Q85" s="32" t="s">
        <v>950</v>
      </c>
      <c r="R85" s="32" t="s">
        <v>951</v>
      </c>
      <c r="S85" s="32" t="s">
        <v>100</v>
      </c>
      <c r="T85" s="32" t="s">
        <v>952</v>
      </c>
      <c r="U85" s="32" t="s">
        <v>953</v>
      </c>
    </row>
    <row r="86" spans="1:21" x14ac:dyDescent="0.3">
      <c r="A86" s="32"/>
      <c r="B86" s="32"/>
      <c r="C86" s="32"/>
      <c r="D86" s="32"/>
      <c r="E86" s="32" t="s">
        <v>775</v>
      </c>
      <c r="F86" s="32" t="s">
        <v>954</v>
      </c>
      <c r="G86" s="32" t="s">
        <v>101</v>
      </c>
      <c r="H86" s="32" t="s">
        <v>358</v>
      </c>
      <c r="I86" s="32" t="s">
        <v>275</v>
      </c>
      <c r="J86" s="32" t="s">
        <v>101</v>
      </c>
      <c r="K86" s="32" t="s">
        <v>955</v>
      </c>
      <c r="L86" s="32" t="s">
        <v>956</v>
      </c>
      <c r="M86" s="32" t="s">
        <v>101</v>
      </c>
      <c r="N86" s="32" t="s">
        <v>957</v>
      </c>
      <c r="O86" s="32" t="s">
        <v>958</v>
      </c>
      <c r="P86" s="32" t="s">
        <v>101</v>
      </c>
      <c r="Q86" s="32" t="s">
        <v>959</v>
      </c>
      <c r="R86" s="32" t="s">
        <v>960</v>
      </c>
      <c r="S86" s="32" t="s">
        <v>101</v>
      </c>
      <c r="T86" s="32" t="s">
        <v>961</v>
      </c>
      <c r="U86" s="32" t="s">
        <v>962</v>
      </c>
    </row>
    <row r="87" spans="1:21" x14ac:dyDescent="0.3">
      <c r="A87" s="32"/>
      <c r="B87" s="32"/>
      <c r="C87" s="32"/>
      <c r="D87" s="32"/>
      <c r="E87" s="32" t="s">
        <v>784</v>
      </c>
      <c r="F87" s="32" t="s">
        <v>963</v>
      </c>
      <c r="G87" s="32" t="s">
        <v>102</v>
      </c>
      <c r="H87" s="32" t="s">
        <v>412</v>
      </c>
      <c r="I87" s="32" t="s">
        <v>263</v>
      </c>
      <c r="J87" s="32" t="s">
        <v>102</v>
      </c>
      <c r="K87" s="32" t="s">
        <v>964</v>
      </c>
      <c r="L87" s="32" t="s">
        <v>965</v>
      </c>
      <c r="M87" s="32" t="s">
        <v>102</v>
      </c>
      <c r="N87" s="32" t="s">
        <v>966</v>
      </c>
      <c r="O87" s="32" t="s">
        <v>967</v>
      </c>
      <c r="P87" s="32" t="s">
        <v>102</v>
      </c>
      <c r="Q87" s="32" t="s">
        <v>968</v>
      </c>
      <c r="R87" s="32" t="s">
        <v>969</v>
      </c>
      <c r="S87" s="32" t="s">
        <v>102</v>
      </c>
      <c r="T87" s="32" t="s">
        <v>970</v>
      </c>
      <c r="U87" s="32" t="s">
        <v>971</v>
      </c>
    </row>
    <row r="88" spans="1:21" x14ac:dyDescent="0.3">
      <c r="A88" s="32"/>
      <c r="B88" s="32"/>
      <c r="C88" s="32"/>
      <c r="D88" s="32"/>
      <c r="E88" s="32" t="s">
        <v>793</v>
      </c>
      <c r="F88" s="32" t="s">
        <v>972</v>
      </c>
      <c r="G88" s="32" t="s">
        <v>103</v>
      </c>
      <c r="H88" s="32" t="s">
        <v>301</v>
      </c>
      <c r="I88" s="32" t="s">
        <v>251</v>
      </c>
      <c r="J88" s="32" t="s">
        <v>103</v>
      </c>
      <c r="K88" s="32" t="s">
        <v>973</v>
      </c>
      <c r="L88" s="32" t="s">
        <v>974</v>
      </c>
      <c r="M88" s="32" t="s">
        <v>103</v>
      </c>
      <c r="N88" s="32" t="s">
        <v>975</v>
      </c>
      <c r="O88" s="32" t="s">
        <v>976</v>
      </c>
      <c r="P88" s="32" t="s">
        <v>103</v>
      </c>
      <c r="Q88" s="32" t="s">
        <v>977</v>
      </c>
      <c r="R88" s="32" t="s">
        <v>978</v>
      </c>
      <c r="S88" s="32" t="s">
        <v>103</v>
      </c>
      <c r="T88" s="32" t="s">
        <v>979</v>
      </c>
      <c r="U88" s="32" t="s">
        <v>980</v>
      </c>
    </row>
    <row r="89" spans="1:21" x14ac:dyDescent="0.3">
      <c r="A89" s="32"/>
      <c r="B89" s="32"/>
      <c r="C89" s="32"/>
      <c r="D89" s="32"/>
      <c r="E89" s="32" t="s">
        <v>802</v>
      </c>
      <c r="F89" s="32" t="s">
        <v>981</v>
      </c>
      <c r="G89" s="32" t="s">
        <v>104</v>
      </c>
      <c r="H89" s="32" t="s">
        <v>311</v>
      </c>
      <c r="I89" s="32" t="s">
        <v>228</v>
      </c>
      <c r="J89" s="32" t="s">
        <v>104</v>
      </c>
      <c r="K89" s="32" t="s">
        <v>982</v>
      </c>
      <c r="L89" s="32" t="s">
        <v>983</v>
      </c>
      <c r="M89" s="32" t="s">
        <v>104</v>
      </c>
      <c r="N89" s="32" t="s">
        <v>984</v>
      </c>
      <c r="O89" s="32" t="s">
        <v>985</v>
      </c>
      <c r="P89" s="32" t="s">
        <v>104</v>
      </c>
      <c r="Q89" s="32" t="s">
        <v>986</v>
      </c>
      <c r="R89" s="32" t="s">
        <v>987</v>
      </c>
      <c r="S89" s="32" t="s">
        <v>104</v>
      </c>
      <c r="T89" s="32" t="s">
        <v>988</v>
      </c>
      <c r="U89" s="32" t="s">
        <v>989</v>
      </c>
    </row>
    <row r="90" spans="1:21" x14ac:dyDescent="0.3">
      <c r="A90" s="32"/>
      <c r="B90" s="32"/>
      <c r="C90" s="32"/>
      <c r="D90" s="32"/>
      <c r="E90" s="32" t="s">
        <v>811</v>
      </c>
      <c r="F90" s="32" t="s">
        <v>990</v>
      </c>
      <c r="G90" s="32" t="s">
        <v>105</v>
      </c>
      <c r="H90" s="32" t="s">
        <v>290</v>
      </c>
      <c r="I90" s="32" t="s">
        <v>241</v>
      </c>
      <c r="J90" s="32" t="s">
        <v>105</v>
      </c>
      <c r="K90" s="32" t="s">
        <v>991</v>
      </c>
      <c r="L90" s="32" t="s">
        <v>992</v>
      </c>
      <c r="M90" s="32" t="s">
        <v>105</v>
      </c>
      <c r="N90" s="32" t="s">
        <v>993</v>
      </c>
      <c r="O90" s="32" t="s">
        <v>994</v>
      </c>
      <c r="P90" s="32" t="s">
        <v>105</v>
      </c>
      <c r="Q90" s="32" t="s">
        <v>995</v>
      </c>
      <c r="R90" s="32" t="s">
        <v>996</v>
      </c>
      <c r="S90" s="32" t="s">
        <v>105</v>
      </c>
      <c r="T90" s="32" t="s">
        <v>997</v>
      </c>
      <c r="U90" s="32" t="s">
        <v>998</v>
      </c>
    </row>
    <row r="91" spans="1:21" x14ac:dyDescent="0.3">
      <c r="A91" s="32"/>
      <c r="B91" s="32"/>
      <c r="C91" s="32"/>
      <c r="D91" s="32"/>
      <c r="E91" s="32" t="s">
        <v>820</v>
      </c>
      <c r="F91" s="32" t="s">
        <v>999</v>
      </c>
      <c r="G91" s="32" t="s">
        <v>106</v>
      </c>
      <c r="H91" s="32" t="s">
        <v>240</v>
      </c>
      <c r="I91" s="32" t="s">
        <v>225</v>
      </c>
      <c r="J91" s="32" t="s">
        <v>106</v>
      </c>
      <c r="K91" s="32" t="s">
        <v>1000</v>
      </c>
      <c r="L91" s="32" t="s">
        <v>1001</v>
      </c>
      <c r="M91" s="32" t="s">
        <v>106</v>
      </c>
      <c r="N91" s="32" t="s">
        <v>1002</v>
      </c>
      <c r="O91" s="32" t="s">
        <v>1003</v>
      </c>
      <c r="P91" s="32" t="s">
        <v>106</v>
      </c>
      <c r="Q91" s="32" t="s">
        <v>1004</v>
      </c>
      <c r="R91" s="32" t="s">
        <v>1005</v>
      </c>
      <c r="S91" s="32" t="s">
        <v>106</v>
      </c>
      <c r="T91" s="32" t="s">
        <v>1006</v>
      </c>
      <c r="U91" s="32" t="s">
        <v>1007</v>
      </c>
    </row>
    <row r="92" spans="1:21" x14ac:dyDescent="0.3">
      <c r="A92" s="32"/>
      <c r="B92" s="32"/>
      <c r="C92" s="32"/>
      <c r="D92" s="32"/>
      <c r="E92" s="32" t="s">
        <v>829</v>
      </c>
      <c r="F92" s="32" t="s">
        <v>1008</v>
      </c>
      <c r="G92" s="32" t="s">
        <v>107</v>
      </c>
      <c r="H92" s="32" t="s">
        <v>348</v>
      </c>
      <c r="I92" s="32" t="s">
        <v>278</v>
      </c>
      <c r="J92" s="32" t="s">
        <v>107</v>
      </c>
      <c r="K92" s="32" t="s">
        <v>1009</v>
      </c>
      <c r="L92" s="32" t="s">
        <v>1010</v>
      </c>
      <c r="M92" s="32" t="s">
        <v>107</v>
      </c>
      <c r="N92" s="32" t="s">
        <v>1011</v>
      </c>
      <c r="O92" s="32" t="s">
        <v>1012</v>
      </c>
      <c r="P92" s="32" t="s">
        <v>107</v>
      </c>
      <c r="Q92" s="32" t="s">
        <v>1013</v>
      </c>
      <c r="R92" s="32" t="s">
        <v>1014</v>
      </c>
      <c r="S92" s="32" t="s">
        <v>107</v>
      </c>
      <c r="T92" s="32" t="s">
        <v>1015</v>
      </c>
      <c r="U92" s="32" t="s">
        <v>1016</v>
      </c>
    </row>
    <row r="93" spans="1:21" x14ac:dyDescent="0.3">
      <c r="A93" s="32"/>
      <c r="B93" s="32"/>
      <c r="C93" s="32"/>
      <c r="D93" s="32"/>
      <c r="E93" s="32" t="s">
        <v>838</v>
      </c>
      <c r="F93" s="32" t="s">
        <v>1017</v>
      </c>
      <c r="G93" s="32" t="s">
        <v>108</v>
      </c>
      <c r="H93" s="32" t="s">
        <v>358</v>
      </c>
      <c r="I93" s="32" t="s">
        <v>263</v>
      </c>
      <c r="J93" s="32" t="s">
        <v>108</v>
      </c>
      <c r="K93" s="32" t="s">
        <v>1018</v>
      </c>
      <c r="L93" s="32" t="s">
        <v>1019</v>
      </c>
      <c r="M93" s="32" t="s">
        <v>108</v>
      </c>
      <c r="N93" s="32" t="s">
        <v>1020</v>
      </c>
      <c r="O93" s="32" t="s">
        <v>1021</v>
      </c>
      <c r="P93" s="32" t="s">
        <v>108</v>
      </c>
      <c r="Q93" s="32" t="s">
        <v>1022</v>
      </c>
      <c r="R93" s="32" t="s">
        <v>1023</v>
      </c>
      <c r="S93" s="32" t="s">
        <v>108</v>
      </c>
      <c r="T93" s="32" t="s">
        <v>1024</v>
      </c>
      <c r="U93" s="32" t="s">
        <v>1025</v>
      </c>
    </row>
    <row r="94" spans="1:21" x14ac:dyDescent="0.3">
      <c r="A94" s="32"/>
      <c r="B94" s="32"/>
      <c r="C94" s="32"/>
      <c r="D94" s="32"/>
      <c r="E94" s="32" t="s">
        <v>847</v>
      </c>
      <c r="F94" s="32" t="s">
        <v>1026</v>
      </c>
      <c r="G94" s="32" t="s">
        <v>109</v>
      </c>
      <c r="H94" s="32" t="s">
        <v>412</v>
      </c>
      <c r="I94" s="32" t="s">
        <v>291</v>
      </c>
      <c r="J94" s="32" t="s">
        <v>109</v>
      </c>
      <c r="K94" s="32" t="s">
        <v>1027</v>
      </c>
      <c r="L94" s="32" t="s">
        <v>1028</v>
      </c>
      <c r="M94" s="32" t="s">
        <v>109</v>
      </c>
      <c r="N94" s="32" t="s">
        <v>1029</v>
      </c>
      <c r="O94" s="32" t="s">
        <v>1030</v>
      </c>
      <c r="P94" s="32" t="s">
        <v>109</v>
      </c>
      <c r="Q94" s="32" t="s">
        <v>1031</v>
      </c>
      <c r="R94" s="32" t="s">
        <v>1032</v>
      </c>
      <c r="S94" s="32" t="s">
        <v>109</v>
      </c>
      <c r="T94" s="32" t="s">
        <v>1033</v>
      </c>
      <c r="U94" s="32" t="s">
        <v>1034</v>
      </c>
    </row>
    <row r="95" spans="1:21" x14ac:dyDescent="0.3">
      <c r="A95" s="32"/>
      <c r="B95" s="32"/>
      <c r="C95" s="32"/>
      <c r="D95" s="32"/>
      <c r="E95" s="32" t="s">
        <v>856</v>
      </c>
      <c r="F95" s="32" t="s">
        <v>1035</v>
      </c>
      <c r="G95" s="32" t="s">
        <v>110</v>
      </c>
      <c r="H95" s="32" t="s">
        <v>277</v>
      </c>
      <c r="I95" s="32" t="s">
        <v>275</v>
      </c>
      <c r="J95" s="32" t="s">
        <v>110</v>
      </c>
      <c r="K95" s="32" t="s">
        <v>1036</v>
      </c>
      <c r="L95" s="32" t="s">
        <v>1037</v>
      </c>
      <c r="M95" s="32" t="s">
        <v>110</v>
      </c>
      <c r="N95" s="32" t="s">
        <v>1038</v>
      </c>
      <c r="O95" s="32" t="s">
        <v>1039</v>
      </c>
      <c r="P95" s="32" t="s">
        <v>110</v>
      </c>
      <c r="Q95" s="32" t="s">
        <v>1040</v>
      </c>
      <c r="R95" s="32" t="s">
        <v>1041</v>
      </c>
      <c r="S95" s="32" t="s">
        <v>110</v>
      </c>
      <c r="T95" s="32" t="s">
        <v>1042</v>
      </c>
      <c r="U95" s="32" t="s">
        <v>1043</v>
      </c>
    </row>
    <row r="96" spans="1:21" x14ac:dyDescent="0.3">
      <c r="A96" s="32"/>
      <c r="B96" s="32"/>
      <c r="C96" s="32"/>
      <c r="D96" s="32"/>
      <c r="E96" s="32" t="s">
        <v>865</v>
      </c>
      <c r="F96" s="32" t="s">
        <v>1044</v>
      </c>
      <c r="G96" s="32" t="s">
        <v>111</v>
      </c>
      <c r="H96" s="32" t="s">
        <v>311</v>
      </c>
      <c r="I96" s="32" t="s">
        <v>241</v>
      </c>
      <c r="J96" s="32" t="s">
        <v>111</v>
      </c>
      <c r="K96" s="32" t="s">
        <v>1045</v>
      </c>
      <c r="L96" s="32" t="s">
        <v>1046</v>
      </c>
      <c r="M96" s="32" t="s">
        <v>111</v>
      </c>
      <c r="N96" s="32" t="s">
        <v>1047</v>
      </c>
      <c r="O96" s="32" t="s">
        <v>1048</v>
      </c>
      <c r="P96" s="32" t="s">
        <v>111</v>
      </c>
      <c r="Q96" s="32" t="s">
        <v>1049</v>
      </c>
      <c r="R96" s="32" t="s">
        <v>1050</v>
      </c>
      <c r="S96" s="32" t="s">
        <v>111</v>
      </c>
      <c r="T96" s="32" t="s">
        <v>1051</v>
      </c>
      <c r="U96" s="32" t="s">
        <v>1052</v>
      </c>
    </row>
    <row r="97" spans="1:21" x14ac:dyDescent="0.3">
      <c r="A97" s="32"/>
      <c r="B97" s="32"/>
      <c r="C97" s="32"/>
      <c r="D97" s="32"/>
      <c r="E97" s="32" t="s">
        <v>874</v>
      </c>
      <c r="F97" s="32" t="s">
        <v>1053</v>
      </c>
      <c r="G97" s="32" t="s">
        <v>112</v>
      </c>
      <c r="H97" s="32" t="s">
        <v>290</v>
      </c>
      <c r="I97" s="32" t="s">
        <v>251</v>
      </c>
      <c r="J97" s="32" t="s">
        <v>112</v>
      </c>
      <c r="K97" s="32" t="s">
        <v>1054</v>
      </c>
      <c r="L97" s="32" t="s">
        <v>1055</v>
      </c>
      <c r="M97" s="32" t="s">
        <v>112</v>
      </c>
      <c r="N97" s="32" t="s">
        <v>1056</v>
      </c>
      <c r="O97" s="32" t="s">
        <v>1057</v>
      </c>
      <c r="P97" s="32" t="s">
        <v>112</v>
      </c>
      <c r="Q97" s="32" t="s">
        <v>1058</v>
      </c>
      <c r="R97" s="32" t="s">
        <v>1059</v>
      </c>
      <c r="S97" s="32" t="s">
        <v>112</v>
      </c>
      <c r="T97" s="32" t="s">
        <v>1060</v>
      </c>
      <c r="U97" s="32" t="s">
        <v>1061</v>
      </c>
    </row>
    <row r="98" spans="1:21" x14ac:dyDescent="0.3">
      <c r="A98" s="32"/>
      <c r="B98" s="32"/>
      <c r="C98" s="32"/>
      <c r="D98" s="32"/>
      <c r="E98" s="32" t="s">
        <v>883</v>
      </c>
      <c r="F98" s="32" t="s">
        <v>1062</v>
      </c>
      <c r="G98" s="32" t="s">
        <v>113</v>
      </c>
      <c r="H98" s="32" t="s">
        <v>301</v>
      </c>
      <c r="I98" s="32" t="s">
        <v>228</v>
      </c>
      <c r="J98" s="32" t="s">
        <v>113</v>
      </c>
      <c r="K98" s="32" t="s">
        <v>1063</v>
      </c>
      <c r="L98" s="32" t="s">
        <v>1064</v>
      </c>
      <c r="M98" s="32" t="s">
        <v>113</v>
      </c>
      <c r="N98" s="32" t="s">
        <v>1065</v>
      </c>
      <c r="O98" s="32" t="s">
        <v>1066</v>
      </c>
      <c r="P98" s="32" t="s">
        <v>113</v>
      </c>
      <c r="Q98" s="32" t="s">
        <v>1067</v>
      </c>
      <c r="R98" s="32" t="s">
        <v>1068</v>
      </c>
      <c r="S98" s="32" t="s">
        <v>113</v>
      </c>
      <c r="T98" s="32" t="s">
        <v>1069</v>
      </c>
      <c r="U98" s="32" t="s">
        <v>1070</v>
      </c>
    </row>
    <row r="99" spans="1:21" x14ac:dyDescent="0.3">
      <c r="A99" s="32"/>
      <c r="B99" s="32"/>
      <c r="C99" s="32"/>
      <c r="D99" s="32"/>
      <c r="E99" s="32" t="s">
        <v>892</v>
      </c>
      <c r="F99" s="32" t="s">
        <v>1071</v>
      </c>
      <c r="G99" s="32" t="s">
        <v>114</v>
      </c>
      <c r="H99" s="32" t="s">
        <v>253</v>
      </c>
      <c r="I99" s="32" t="s">
        <v>225</v>
      </c>
      <c r="J99" s="32" t="s">
        <v>114</v>
      </c>
      <c r="K99" s="32" t="s">
        <v>1072</v>
      </c>
      <c r="L99" s="32" t="s">
        <v>1073</v>
      </c>
      <c r="M99" s="32" t="s">
        <v>114</v>
      </c>
      <c r="N99" s="32" t="s">
        <v>1074</v>
      </c>
      <c r="O99" s="32" t="s">
        <v>1075</v>
      </c>
      <c r="P99" s="32" t="s">
        <v>114</v>
      </c>
      <c r="Q99" s="32" t="s">
        <v>1076</v>
      </c>
      <c r="R99" s="32" t="s">
        <v>1077</v>
      </c>
      <c r="S99" s="32" t="s">
        <v>114</v>
      </c>
      <c r="T99" s="32" t="s">
        <v>1078</v>
      </c>
      <c r="U99" s="32" t="s">
        <v>1079</v>
      </c>
    </row>
    <row r="100" spans="1:21" x14ac:dyDescent="0.3">
      <c r="A100" s="32"/>
      <c r="B100" s="32"/>
      <c r="C100" s="32"/>
      <c r="D100" s="32"/>
      <c r="E100" s="32" t="s">
        <v>901</v>
      </c>
      <c r="F100" s="32" t="s">
        <v>1080</v>
      </c>
      <c r="G100" s="32" t="s">
        <v>115</v>
      </c>
      <c r="H100" s="32" t="s">
        <v>422</v>
      </c>
      <c r="I100" s="32" t="s">
        <v>278</v>
      </c>
      <c r="J100" s="32" t="s">
        <v>115</v>
      </c>
      <c r="K100" s="32" t="s">
        <v>1081</v>
      </c>
      <c r="L100" s="32" t="s">
        <v>1082</v>
      </c>
      <c r="M100" s="32" t="s">
        <v>115</v>
      </c>
      <c r="N100" s="32" t="s">
        <v>1083</v>
      </c>
      <c r="O100" s="32" t="s">
        <v>1084</v>
      </c>
      <c r="P100" s="32" t="s">
        <v>115</v>
      </c>
      <c r="Q100" s="32" t="s">
        <v>1085</v>
      </c>
      <c r="R100" s="32" t="s">
        <v>1086</v>
      </c>
      <c r="S100" s="32" t="s">
        <v>115</v>
      </c>
      <c r="T100" s="32" t="s">
        <v>1087</v>
      </c>
      <c r="U100" s="32" t="s">
        <v>1088</v>
      </c>
    </row>
    <row r="101" spans="1:21" x14ac:dyDescent="0.3">
      <c r="A101" s="32"/>
      <c r="B101" s="32"/>
      <c r="C101" s="32"/>
      <c r="D101" s="32"/>
      <c r="E101" s="32" t="s">
        <v>910</v>
      </c>
      <c r="F101" s="32" t="s">
        <v>1089</v>
      </c>
      <c r="G101" s="32" t="s">
        <v>116</v>
      </c>
      <c r="H101" s="32" t="s">
        <v>412</v>
      </c>
      <c r="I101" s="32" t="s">
        <v>275</v>
      </c>
      <c r="J101" s="32" t="s">
        <v>116</v>
      </c>
      <c r="K101" s="32" t="s">
        <v>1090</v>
      </c>
      <c r="L101" s="32" t="s">
        <v>1091</v>
      </c>
      <c r="M101" s="32" t="s">
        <v>116</v>
      </c>
      <c r="N101" s="32" t="s">
        <v>1092</v>
      </c>
      <c r="O101" s="32" t="s">
        <v>1093</v>
      </c>
      <c r="P101" s="32" t="s">
        <v>116</v>
      </c>
      <c r="Q101" s="32" t="s">
        <v>1094</v>
      </c>
      <c r="R101" s="32" t="s">
        <v>1095</v>
      </c>
      <c r="S101" s="32" t="s">
        <v>116</v>
      </c>
      <c r="T101" s="32" t="s">
        <v>1096</v>
      </c>
      <c r="U101" s="32" t="s">
        <v>1097</v>
      </c>
    </row>
    <row r="102" spans="1:21" x14ac:dyDescent="0.3">
      <c r="A102" s="32"/>
      <c r="B102" s="32"/>
      <c r="C102" s="32"/>
      <c r="D102" s="32"/>
      <c r="E102" s="32" t="s">
        <v>919</v>
      </c>
      <c r="F102" s="32" t="s">
        <v>1098</v>
      </c>
      <c r="G102" s="32" t="s">
        <v>117</v>
      </c>
      <c r="H102" s="32" t="s">
        <v>277</v>
      </c>
      <c r="I102" s="32" t="s">
        <v>263</v>
      </c>
      <c r="J102" s="32" t="s">
        <v>117</v>
      </c>
      <c r="K102" s="32" t="s">
        <v>1099</v>
      </c>
      <c r="L102" s="32" t="s">
        <v>1100</v>
      </c>
      <c r="M102" s="32" t="s">
        <v>117</v>
      </c>
      <c r="N102" s="32" t="s">
        <v>1101</v>
      </c>
      <c r="O102" s="32" t="s">
        <v>1102</v>
      </c>
      <c r="P102" s="32" t="s">
        <v>117</v>
      </c>
      <c r="Q102" s="32" t="s">
        <v>1103</v>
      </c>
      <c r="R102" s="32" t="s">
        <v>1104</v>
      </c>
      <c r="S102" s="32" t="s">
        <v>117</v>
      </c>
      <c r="T102" s="32" t="s">
        <v>1105</v>
      </c>
      <c r="U102" s="32" t="s">
        <v>1106</v>
      </c>
    </row>
    <row r="103" spans="1:21" x14ac:dyDescent="0.3">
      <c r="A103" s="32"/>
      <c r="B103" s="32"/>
      <c r="C103" s="32"/>
      <c r="D103" s="32"/>
      <c r="E103" s="32" t="s">
        <v>928</v>
      </c>
      <c r="F103" s="32" t="s">
        <v>1107</v>
      </c>
      <c r="G103" s="32" t="s">
        <v>118</v>
      </c>
      <c r="H103" s="32" t="s">
        <v>358</v>
      </c>
      <c r="I103" s="32" t="s">
        <v>291</v>
      </c>
      <c r="J103" s="32" t="s">
        <v>118</v>
      </c>
      <c r="K103" s="32" t="s">
        <v>1108</v>
      </c>
      <c r="L103" s="32" t="s">
        <v>1109</v>
      </c>
      <c r="M103" s="32" t="s">
        <v>118</v>
      </c>
      <c r="N103" s="32" t="s">
        <v>1110</v>
      </c>
      <c r="O103" s="32" t="s">
        <v>1111</v>
      </c>
      <c r="P103" s="32" t="s">
        <v>118</v>
      </c>
      <c r="Q103" s="32" t="s">
        <v>1112</v>
      </c>
      <c r="R103" s="32" t="s">
        <v>1113</v>
      </c>
      <c r="S103" s="32" t="s">
        <v>118</v>
      </c>
      <c r="T103" s="32" t="s">
        <v>1114</v>
      </c>
      <c r="U103" s="32" t="s">
        <v>1115</v>
      </c>
    </row>
    <row r="104" spans="1:21" x14ac:dyDescent="0.3">
      <c r="A104" s="32"/>
      <c r="B104" s="32"/>
      <c r="C104" s="32"/>
      <c r="D104" s="32"/>
      <c r="E104" s="32" t="s">
        <v>937</v>
      </c>
      <c r="F104" s="32" t="s">
        <v>1116</v>
      </c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3">
      <c r="A105" s="32"/>
      <c r="B105" s="32"/>
      <c r="C105" s="32"/>
      <c r="D105" s="32"/>
      <c r="E105" s="32" t="s">
        <v>946</v>
      </c>
      <c r="F105" s="32" t="s">
        <v>1117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x14ac:dyDescent="0.3">
      <c r="A106" s="32"/>
      <c r="B106" s="32"/>
      <c r="C106" s="32"/>
      <c r="D106" s="32"/>
      <c r="E106" s="32" t="s">
        <v>955</v>
      </c>
      <c r="F106" s="32" t="s">
        <v>1118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x14ac:dyDescent="0.3">
      <c r="A107" s="32"/>
      <c r="B107" s="32"/>
      <c r="C107" s="32"/>
      <c r="D107" s="32"/>
      <c r="E107" s="32" t="s">
        <v>964</v>
      </c>
      <c r="F107" s="32" t="s">
        <v>1119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x14ac:dyDescent="0.3">
      <c r="A108" s="32"/>
      <c r="B108" s="32"/>
      <c r="C108" s="32"/>
      <c r="D108" s="32"/>
      <c r="E108" s="32" t="s">
        <v>973</v>
      </c>
      <c r="F108" s="32" t="s">
        <v>1120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x14ac:dyDescent="0.3">
      <c r="A109" s="32"/>
      <c r="B109" s="32"/>
      <c r="C109" s="32"/>
      <c r="D109" s="32"/>
      <c r="E109" s="32" t="s">
        <v>982</v>
      </c>
      <c r="F109" s="32" t="s">
        <v>1121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x14ac:dyDescent="0.3">
      <c r="A110" s="32"/>
      <c r="B110" s="32"/>
      <c r="C110" s="32"/>
      <c r="D110" s="32"/>
      <c r="E110" s="32" t="s">
        <v>991</v>
      </c>
      <c r="F110" s="32" t="s">
        <v>1122</v>
      </c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x14ac:dyDescent="0.3">
      <c r="A111" s="32"/>
      <c r="B111" s="32"/>
      <c r="C111" s="32"/>
      <c r="D111" s="32"/>
      <c r="E111" s="32" t="s">
        <v>1000</v>
      </c>
      <c r="F111" s="32" t="s">
        <v>1123</v>
      </c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x14ac:dyDescent="0.3">
      <c r="A112" s="32"/>
      <c r="B112" s="32"/>
      <c r="C112" s="32"/>
      <c r="D112" s="32"/>
      <c r="E112" s="32" t="s">
        <v>1009</v>
      </c>
      <c r="F112" s="32" t="s">
        <v>1124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1:21" x14ac:dyDescent="0.3">
      <c r="A113" s="32"/>
      <c r="B113" s="32"/>
      <c r="C113" s="32"/>
      <c r="D113" s="32"/>
      <c r="E113" s="32" t="s">
        <v>1018</v>
      </c>
      <c r="F113" s="32" t="s">
        <v>1125</v>
      </c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x14ac:dyDescent="0.3">
      <c r="A114" s="32"/>
      <c r="B114" s="32"/>
      <c r="C114" s="32"/>
      <c r="D114" s="32"/>
      <c r="E114" s="32" t="s">
        <v>1027</v>
      </c>
      <c r="F114" s="32" t="s">
        <v>1126</v>
      </c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x14ac:dyDescent="0.3">
      <c r="A115" s="32"/>
      <c r="B115" s="32"/>
      <c r="C115" s="32"/>
      <c r="D115" s="32"/>
      <c r="E115" s="32" t="s">
        <v>1036</v>
      </c>
      <c r="F115" s="32" t="s">
        <v>1127</v>
      </c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x14ac:dyDescent="0.3">
      <c r="A116" s="32"/>
      <c r="B116" s="32"/>
      <c r="C116" s="32"/>
      <c r="D116" s="32"/>
      <c r="E116" s="32" t="s">
        <v>1045</v>
      </c>
      <c r="F116" s="32" t="s">
        <v>1128</v>
      </c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x14ac:dyDescent="0.3">
      <c r="A117" s="32"/>
      <c r="B117" s="32"/>
      <c r="C117" s="32"/>
      <c r="D117" s="32"/>
      <c r="E117" s="32" t="s">
        <v>1054</v>
      </c>
      <c r="F117" s="32" t="s">
        <v>1129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x14ac:dyDescent="0.3">
      <c r="A118" s="32"/>
      <c r="B118" s="32"/>
      <c r="C118" s="32"/>
      <c r="D118" s="32"/>
      <c r="E118" s="32" t="s">
        <v>1063</v>
      </c>
      <c r="F118" s="32" t="s">
        <v>1130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x14ac:dyDescent="0.3">
      <c r="A119" s="32"/>
      <c r="B119" s="32"/>
      <c r="C119" s="32"/>
      <c r="D119" s="32"/>
      <c r="E119" s="32" t="s">
        <v>1072</v>
      </c>
      <c r="F119" s="32" t="s">
        <v>1131</v>
      </c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x14ac:dyDescent="0.3">
      <c r="A120" s="32"/>
      <c r="B120" s="32"/>
      <c r="C120" s="32"/>
      <c r="D120" s="32"/>
      <c r="E120" s="32" t="s">
        <v>1081</v>
      </c>
      <c r="F120" s="32" t="s">
        <v>1132</v>
      </c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x14ac:dyDescent="0.3">
      <c r="A121" s="32"/>
      <c r="B121" s="32"/>
      <c r="C121" s="32"/>
      <c r="D121" s="32"/>
      <c r="E121" s="32" t="s">
        <v>1090</v>
      </c>
      <c r="F121" s="32" t="s">
        <v>1133</v>
      </c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x14ac:dyDescent="0.3">
      <c r="A122" s="32"/>
      <c r="B122" s="32"/>
      <c r="C122" s="32"/>
      <c r="D122" s="32"/>
      <c r="E122" s="32" t="s">
        <v>1099</v>
      </c>
      <c r="F122" s="32" t="s">
        <v>1134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x14ac:dyDescent="0.3">
      <c r="A123" s="32"/>
      <c r="B123" s="32"/>
      <c r="C123" s="32"/>
      <c r="D123" s="32"/>
      <c r="E123" s="32" t="s">
        <v>1108</v>
      </c>
      <c r="F123" s="32" t="s">
        <v>1135</v>
      </c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1:21" x14ac:dyDescent="0.3">
      <c r="A124" s="32"/>
      <c r="B124" s="32"/>
      <c r="C124" s="32"/>
      <c r="D124" s="32"/>
      <c r="E124" s="32" t="s">
        <v>230</v>
      </c>
      <c r="F124" s="32" t="s">
        <v>1136</v>
      </c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1:21" x14ac:dyDescent="0.3">
      <c r="A125" s="32"/>
      <c r="B125" s="32"/>
      <c r="C125" s="32"/>
      <c r="D125" s="32"/>
      <c r="E125" s="32" t="s">
        <v>243</v>
      </c>
      <c r="F125" s="32" t="s">
        <v>1137</v>
      </c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1:21" x14ac:dyDescent="0.3">
      <c r="A126" s="32"/>
      <c r="B126" s="32"/>
      <c r="C126" s="32"/>
      <c r="D126" s="32"/>
      <c r="E126" s="32" t="s">
        <v>255</v>
      </c>
      <c r="F126" s="32" t="s">
        <v>1138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1:21" x14ac:dyDescent="0.3">
      <c r="A127" s="32"/>
      <c r="B127" s="32"/>
      <c r="C127" s="32"/>
      <c r="D127" s="32"/>
      <c r="E127" s="32" t="s">
        <v>267</v>
      </c>
      <c r="F127" s="32" t="s">
        <v>1139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1:21" x14ac:dyDescent="0.3">
      <c r="A128" s="32"/>
      <c r="B128" s="32"/>
      <c r="C128" s="32"/>
      <c r="D128" s="32"/>
      <c r="E128" s="32" t="s">
        <v>280</v>
      </c>
      <c r="F128" s="32" t="s">
        <v>1140</v>
      </c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1:21" x14ac:dyDescent="0.3">
      <c r="A129" s="32"/>
      <c r="B129" s="32"/>
      <c r="C129" s="32"/>
      <c r="D129" s="32"/>
      <c r="E129" s="32" t="s">
        <v>293</v>
      </c>
      <c r="F129" s="32" t="s">
        <v>1141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1:21" x14ac:dyDescent="0.3">
      <c r="A130" s="32"/>
      <c r="B130" s="32"/>
      <c r="C130" s="32"/>
      <c r="D130" s="32"/>
      <c r="E130" s="32" t="s">
        <v>303</v>
      </c>
      <c r="F130" s="32" t="s">
        <v>1142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1:21" x14ac:dyDescent="0.3">
      <c r="A131" s="32"/>
      <c r="B131" s="32"/>
      <c r="C131" s="32"/>
      <c r="D131" s="32"/>
      <c r="E131" s="32" t="s">
        <v>313</v>
      </c>
      <c r="F131" s="32" t="s">
        <v>1143</v>
      </c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1:21" x14ac:dyDescent="0.3">
      <c r="A132" s="32"/>
      <c r="B132" s="32"/>
      <c r="C132" s="32"/>
      <c r="D132" s="32"/>
      <c r="E132" s="32" t="s">
        <v>322</v>
      </c>
      <c r="F132" s="32" t="s">
        <v>1144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1:21" x14ac:dyDescent="0.3">
      <c r="A133" s="32"/>
      <c r="B133" s="32"/>
      <c r="C133" s="32"/>
      <c r="D133" s="32"/>
      <c r="E133" s="32" t="s">
        <v>331</v>
      </c>
      <c r="F133" s="32" t="s">
        <v>1145</v>
      </c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1:21" x14ac:dyDescent="0.3">
      <c r="A134" s="32"/>
      <c r="B134" s="32"/>
      <c r="C134" s="32"/>
      <c r="D134" s="32"/>
      <c r="E134" s="32" t="s">
        <v>340</v>
      </c>
      <c r="F134" s="32" t="s">
        <v>1146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1:21" x14ac:dyDescent="0.3">
      <c r="A135" s="32"/>
      <c r="B135" s="32"/>
      <c r="C135" s="32"/>
      <c r="D135" s="32"/>
      <c r="E135" s="32" t="s">
        <v>350</v>
      </c>
      <c r="F135" s="32" t="s">
        <v>1147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1:21" x14ac:dyDescent="0.3">
      <c r="A136" s="32"/>
      <c r="B136" s="32"/>
      <c r="C136" s="32"/>
      <c r="D136" s="32"/>
      <c r="E136" s="32" t="s">
        <v>360</v>
      </c>
      <c r="F136" s="32" t="s">
        <v>1148</v>
      </c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1:21" x14ac:dyDescent="0.3">
      <c r="A137" s="32"/>
      <c r="B137" s="32"/>
      <c r="C137" s="32"/>
      <c r="D137" s="32"/>
      <c r="E137" s="32" t="s">
        <v>369</v>
      </c>
      <c r="F137" s="32" t="s">
        <v>1149</v>
      </c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1:21" x14ac:dyDescent="0.3">
      <c r="A138" s="32"/>
      <c r="B138" s="32"/>
      <c r="C138" s="32"/>
      <c r="D138" s="32"/>
      <c r="E138" s="32" t="s">
        <v>378</v>
      </c>
      <c r="F138" s="32" t="s">
        <v>1150</v>
      </c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1:21" x14ac:dyDescent="0.3">
      <c r="A139" s="32"/>
      <c r="B139" s="32"/>
      <c r="C139" s="32"/>
      <c r="D139" s="32"/>
      <c r="E139" s="32" t="s">
        <v>387</v>
      </c>
      <c r="F139" s="32" t="s">
        <v>1151</v>
      </c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1:21" x14ac:dyDescent="0.3">
      <c r="A140" s="32"/>
      <c r="B140" s="32"/>
      <c r="C140" s="32"/>
      <c r="D140" s="32"/>
      <c r="E140" s="32" t="s">
        <v>396</v>
      </c>
      <c r="F140" s="32" t="s">
        <v>1152</v>
      </c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  <row r="141" spans="1:21" x14ac:dyDescent="0.3">
      <c r="A141" s="32"/>
      <c r="B141" s="32"/>
      <c r="C141" s="32"/>
      <c r="D141" s="32"/>
      <c r="E141" s="32" t="s">
        <v>405</v>
      </c>
      <c r="F141" s="32" t="s">
        <v>1153</v>
      </c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</row>
    <row r="142" spans="1:21" x14ac:dyDescent="0.3">
      <c r="A142" s="32"/>
      <c r="B142" s="32"/>
      <c r="C142" s="32"/>
      <c r="D142" s="32"/>
      <c r="E142" s="32" t="s">
        <v>415</v>
      </c>
      <c r="F142" s="32" t="s">
        <v>1154</v>
      </c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x14ac:dyDescent="0.3">
      <c r="A143" s="32"/>
      <c r="B143" s="32"/>
      <c r="C143" s="32"/>
      <c r="D143" s="32"/>
      <c r="E143" s="32" t="s">
        <v>425</v>
      </c>
      <c r="F143" s="32" t="s">
        <v>1155</v>
      </c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4" spans="1:21" x14ac:dyDescent="0.3">
      <c r="A144" s="32"/>
      <c r="B144" s="32"/>
      <c r="C144" s="32"/>
      <c r="D144" s="32"/>
      <c r="E144" s="32" t="s">
        <v>434</v>
      </c>
      <c r="F144" s="32" t="s">
        <v>1156</v>
      </c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</row>
    <row r="145" spans="1:21" x14ac:dyDescent="0.3">
      <c r="A145" s="32"/>
      <c r="B145" s="32"/>
      <c r="C145" s="32"/>
      <c r="D145" s="32"/>
      <c r="E145" s="32" t="s">
        <v>443</v>
      </c>
      <c r="F145" s="32" t="s">
        <v>1157</v>
      </c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</row>
    <row r="146" spans="1:21" x14ac:dyDescent="0.3">
      <c r="A146" s="32"/>
      <c r="B146" s="32"/>
      <c r="C146" s="32"/>
      <c r="D146" s="32"/>
      <c r="E146" s="32" t="s">
        <v>452</v>
      </c>
      <c r="F146" s="32" t="s">
        <v>1158</v>
      </c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</row>
    <row r="147" spans="1:21" x14ac:dyDescent="0.3">
      <c r="A147" s="32"/>
      <c r="B147" s="32"/>
      <c r="C147" s="32"/>
      <c r="D147" s="32"/>
      <c r="E147" s="32" t="s">
        <v>461</v>
      </c>
      <c r="F147" s="32" t="s">
        <v>1159</v>
      </c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</row>
    <row r="148" spans="1:21" x14ac:dyDescent="0.3">
      <c r="A148" s="32"/>
      <c r="B148" s="32"/>
      <c r="C148" s="32"/>
      <c r="D148" s="32"/>
      <c r="E148" s="32" t="s">
        <v>470</v>
      </c>
      <c r="F148" s="32" t="s">
        <v>1160</v>
      </c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</row>
    <row r="149" spans="1:21" x14ac:dyDescent="0.3">
      <c r="A149" s="32"/>
      <c r="B149" s="32"/>
      <c r="C149" s="32"/>
      <c r="D149" s="32"/>
      <c r="E149" s="32" t="s">
        <v>479</v>
      </c>
      <c r="F149" s="32" t="s">
        <v>1161</v>
      </c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</row>
    <row r="150" spans="1:21" x14ac:dyDescent="0.3">
      <c r="A150" s="32"/>
      <c r="B150" s="32"/>
      <c r="C150" s="32"/>
      <c r="D150" s="32"/>
      <c r="E150" s="32" t="s">
        <v>488</v>
      </c>
      <c r="F150" s="32" t="s">
        <v>1162</v>
      </c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</row>
    <row r="151" spans="1:21" x14ac:dyDescent="0.3">
      <c r="A151" s="32"/>
      <c r="B151" s="32"/>
      <c r="C151" s="32"/>
      <c r="D151" s="32"/>
      <c r="E151" s="32" t="s">
        <v>497</v>
      </c>
      <c r="F151" s="32" t="s">
        <v>1163</v>
      </c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</row>
    <row r="152" spans="1:21" x14ac:dyDescent="0.3">
      <c r="A152" s="32"/>
      <c r="B152" s="32"/>
      <c r="C152" s="32"/>
      <c r="D152" s="32"/>
      <c r="E152" s="32" t="s">
        <v>506</v>
      </c>
      <c r="F152" s="32" t="s">
        <v>1164</v>
      </c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</row>
    <row r="153" spans="1:21" x14ac:dyDescent="0.3">
      <c r="A153" s="32"/>
      <c r="B153" s="32"/>
      <c r="C153" s="32"/>
      <c r="D153" s="32"/>
      <c r="E153" s="32" t="s">
        <v>515</v>
      </c>
      <c r="F153" s="32" t="s">
        <v>1165</v>
      </c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</row>
    <row r="154" spans="1:21" x14ac:dyDescent="0.3">
      <c r="A154" s="32"/>
      <c r="B154" s="32"/>
      <c r="C154" s="32"/>
      <c r="D154" s="32"/>
      <c r="E154" s="32" t="s">
        <v>524</v>
      </c>
      <c r="F154" s="32" t="s">
        <v>1166</v>
      </c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</row>
    <row r="155" spans="1:21" x14ac:dyDescent="0.3">
      <c r="A155" s="32"/>
      <c r="B155" s="32"/>
      <c r="C155" s="32"/>
      <c r="D155" s="32"/>
      <c r="E155" s="32" t="s">
        <v>533</v>
      </c>
      <c r="F155" s="32" t="s">
        <v>1167</v>
      </c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</row>
    <row r="156" spans="1:21" x14ac:dyDescent="0.3">
      <c r="A156" s="32"/>
      <c r="B156" s="32"/>
      <c r="C156" s="32"/>
      <c r="D156" s="32"/>
      <c r="E156" s="32" t="s">
        <v>542</v>
      </c>
      <c r="F156" s="32" t="s">
        <v>1168</v>
      </c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</row>
    <row r="157" spans="1:21" x14ac:dyDescent="0.3">
      <c r="A157" s="32"/>
      <c r="B157" s="32"/>
      <c r="C157" s="32"/>
      <c r="D157" s="32"/>
      <c r="E157" s="32" t="s">
        <v>551</v>
      </c>
      <c r="F157" s="32" t="s">
        <v>1169</v>
      </c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</row>
    <row r="158" spans="1:21" x14ac:dyDescent="0.3">
      <c r="A158" s="32"/>
      <c r="B158" s="32"/>
      <c r="C158" s="32"/>
      <c r="D158" s="32"/>
      <c r="E158" s="32" t="s">
        <v>560</v>
      </c>
      <c r="F158" s="32" t="s">
        <v>1170</v>
      </c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</row>
    <row r="159" spans="1:21" x14ac:dyDescent="0.3">
      <c r="A159" s="32"/>
      <c r="B159" s="32"/>
      <c r="C159" s="32"/>
      <c r="D159" s="32"/>
      <c r="E159" s="32" t="s">
        <v>569</v>
      </c>
      <c r="F159" s="32" t="s">
        <v>1171</v>
      </c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</row>
    <row r="160" spans="1:21" x14ac:dyDescent="0.3">
      <c r="A160" s="32"/>
      <c r="B160" s="32"/>
      <c r="C160" s="32"/>
      <c r="D160" s="32"/>
      <c r="E160" s="32" t="s">
        <v>578</v>
      </c>
      <c r="F160" s="32" t="s">
        <v>1172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</row>
    <row r="161" spans="1:21" x14ac:dyDescent="0.3">
      <c r="A161" s="32"/>
      <c r="B161" s="32"/>
      <c r="C161" s="32"/>
      <c r="D161" s="32"/>
      <c r="E161" s="32" t="s">
        <v>587</v>
      </c>
      <c r="F161" s="32" t="s">
        <v>1173</v>
      </c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</row>
    <row r="162" spans="1:21" x14ac:dyDescent="0.3">
      <c r="A162" s="32"/>
      <c r="B162" s="32"/>
      <c r="C162" s="32"/>
      <c r="D162" s="32"/>
      <c r="E162" s="32" t="s">
        <v>596</v>
      </c>
      <c r="F162" s="32" t="s">
        <v>1174</v>
      </c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</row>
    <row r="163" spans="1:21" x14ac:dyDescent="0.3">
      <c r="A163" s="32"/>
      <c r="B163" s="32"/>
      <c r="C163" s="32"/>
      <c r="D163" s="32"/>
      <c r="E163" s="32" t="s">
        <v>605</v>
      </c>
      <c r="F163" s="32" t="s">
        <v>1175</v>
      </c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</row>
    <row r="164" spans="1:21" x14ac:dyDescent="0.3">
      <c r="A164" s="32"/>
      <c r="B164" s="32"/>
      <c r="C164" s="32"/>
      <c r="D164" s="32"/>
      <c r="E164" s="32" t="s">
        <v>614</v>
      </c>
      <c r="F164" s="32" t="s">
        <v>1176</v>
      </c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</row>
    <row r="165" spans="1:21" x14ac:dyDescent="0.3">
      <c r="A165" s="32"/>
      <c r="B165" s="32"/>
      <c r="C165" s="32"/>
      <c r="D165" s="32"/>
      <c r="E165" s="32" t="s">
        <v>623</v>
      </c>
      <c r="F165" s="32" t="s">
        <v>1177</v>
      </c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</row>
    <row r="166" spans="1:21" x14ac:dyDescent="0.3">
      <c r="A166" s="32"/>
      <c r="B166" s="32"/>
      <c r="C166" s="32"/>
      <c r="D166" s="32"/>
      <c r="E166" s="32" t="s">
        <v>632</v>
      </c>
      <c r="F166" s="32" t="s">
        <v>1178</v>
      </c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</row>
    <row r="167" spans="1:21" x14ac:dyDescent="0.3">
      <c r="A167" s="32"/>
      <c r="B167" s="32"/>
      <c r="C167" s="32"/>
      <c r="D167" s="32"/>
      <c r="E167" s="32" t="s">
        <v>641</v>
      </c>
      <c r="F167" s="32" t="s">
        <v>1179</v>
      </c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</row>
    <row r="168" spans="1:21" x14ac:dyDescent="0.3">
      <c r="A168" s="32"/>
      <c r="B168" s="32"/>
      <c r="C168" s="32"/>
      <c r="D168" s="32"/>
      <c r="E168" s="32" t="s">
        <v>650</v>
      </c>
      <c r="F168" s="32" t="s">
        <v>1180</v>
      </c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</row>
    <row r="169" spans="1:21" x14ac:dyDescent="0.3">
      <c r="A169" s="32"/>
      <c r="B169" s="32"/>
      <c r="C169" s="32"/>
      <c r="D169" s="32"/>
      <c r="E169" s="32" t="s">
        <v>659</v>
      </c>
      <c r="F169" s="32" t="s">
        <v>1181</v>
      </c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</row>
    <row r="170" spans="1:21" x14ac:dyDescent="0.3">
      <c r="A170" s="32"/>
      <c r="B170" s="32"/>
      <c r="C170" s="32"/>
      <c r="D170" s="32"/>
      <c r="E170" s="32" t="s">
        <v>668</v>
      </c>
      <c r="F170" s="32" t="s">
        <v>1182</v>
      </c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</row>
    <row r="171" spans="1:21" x14ac:dyDescent="0.3">
      <c r="A171" s="32"/>
      <c r="B171" s="32"/>
      <c r="C171" s="32"/>
      <c r="D171" s="32"/>
      <c r="E171" s="32" t="s">
        <v>677</v>
      </c>
      <c r="F171" s="32" t="s">
        <v>1183</v>
      </c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</row>
    <row r="172" spans="1:21" x14ac:dyDescent="0.3">
      <c r="A172" s="32"/>
      <c r="B172" s="32"/>
      <c r="C172" s="32"/>
      <c r="D172" s="32"/>
      <c r="E172" s="32" t="s">
        <v>686</v>
      </c>
      <c r="F172" s="32" t="s">
        <v>1184</v>
      </c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</row>
    <row r="173" spans="1:21" x14ac:dyDescent="0.3">
      <c r="A173" s="32"/>
      <c r="B173" s="32"/>
      <c r="C173" s="32"/>
      <c r="D173" s="32"/>
      <c r="E173" s="32" t="s">
        <v>695</v>
      </c>
      <c r="F173" s="32" t="s">
        <v>1185</v>
      </c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</row>
    <row r="174" spans="1:21" x14ac:dyDescent="0.3">
      <c r="A174" s="32"/>
      <c r="B174" s="32"/>
      <c r="C174" s="32"/>
      <c r="D174" s="32"/>
      <c r="E174" s="32" t="s">
        <v>704</v>
      </c>
      <c r="F174" s="32" t="s">
        <v>1186</v>
      </c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</row>
    <row r="175" spans="1:21" x14ac:dyDescent="0.3">
      <c r="A175" s="32"/>
      <c r="B175" s="32"/>
      <c r="C175" s="32"/>
      <c r="D175" s="32"/>
      <c r="E175" s="32" t="s">
        <v>713</v>
      </c>
      <c r="F175" s="32" t="s">
        <v>1187</v>
      </c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</row>
    <row r="176" spans="1:21" x14ac:dyDescent="0.3">
      <c r="A176" s="32"/>
      <c r="B176" s="32"/>
      <c r="C176" s="32"/>
      <c r="D176" s="32"/>
      <c r="E176" s="32" t="s">
        <v>722</v>
      </c>
      <c r="F176" s="32" t="s">
        <v>1188</v>
      </c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</row>
    <row r="177" spans="1:21" x14ac:dyDescent="0.3">
      <c r="A177" s="32"/>
      <c r="B177" s="32"/>
      <c r="C177" s="32"/>
      <c r="D177" s="32"/>
      <c r="E177" s="32" t="s">
        <v>731</v>
      </c>
      <c r="F177" s="32" t="s">
        <v>1189</v>
      </c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</row>
    <row r="178" spans="1:21" x14ac:dyDescent="0.3">
      <c r="A178" s="32"/>
      <c r="B178" s="32"/>
      <c r="C178" s="32"/>
      <c r="D178" s="32"/>
      <c r="E178" s="32" t="s">
        <v>740</v>
      </c>
      <c r="F178" s="32" t="s">
        <v>1190</v>
      </c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</row>
    <row r="179" spans="1:21" x14ac:dyDescent="0.3">
      <c r="A179" s="32"/>
      <c r="B179" s="32"/>
      <c r="C179" s="32"/>
      <c r="D179" s="32"/>
      <c r="E179" s="32" t="s">
        <v>749</v>
      </c>
      <c r="F179" s="32" t="s">
        <v>1191</v>
      </c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</row>
    <row r="180" spans="1:21" x14ac:dyDescent="0.3">
      <c r="A180" s="32"/>
      <c r="B180" s="32"/>
      <c r="C180" s="32"/>
      <c r="D180" s="32"/>
      <c r="E180" s="32" t="s">
        <v>758</v>
      </c>
      <c r="F180" s="32" t="s">
        <v>1192</v>
      </c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</row>
    <row r="181" spans="1:21" x14ac:dyDescent="0.3">
      <c r="A181" s="32"/>
      <c r="B181" s="32"/>
      <c r="C181" s="32"/>
      <c r="D181" s="32"/>
      <c r="E181" s="32" t="s">
        <v>767</v>
      </c>
      <c r="F181" s="32" t="s">
        <v>1193</v>
      </c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</row>
    <row r="182" spans="1:21" x14ac:dyDescent="0.3">
      <c r="A182" s="32"/>
      <c r="B182" s="32"/>
      <c r="C182" s="32"/>
      <c r="D182" s="32"/>
      <c r="E182" s="32" t="s">
        <v>776</v>
      </c>
      <c r="F182" s="32" t="s">
        <v>1194</v>
      </c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</row>
    <row r="183" spans="1:21" x14ac:dyDescent="0.3">
      <c r="A183" s="32"/>
      <c r="B183" s="32"/>
      <c r="C183" s="32"/>
      <c r="D183" s="32"/>
      <c r="E183" s="32" t="s">
        <v>785</v>
      </c>
      <c r="F183" s="32" t="s">
        <v>1195</v>
      </c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</row>
    <row r="184" spans="1:21" x14ac:dyDescent="0.3">
      <c r="A184" s="32"/>
      <c r="B184" s="32"/>
      <c r="C184" s="32"/>
      <c r="D184" s="32"/>
      <c r="E184" s="32" t="s">
        <v>794</v>
      </c>
      <c r="F184" s="32" t="s">
        <v>1196</v>
      </c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</row>
    <row r="185" spans="1:21" x14ac:dyDescent="0.3">
      <c r="A185" s="32"/>
      <c r="B185" s="32"/>
      <c r="C185" s="32"/>
      <c r="D185" s="32"/>
      <c r="E185" s="32" t="s">
        <v>803</v>
      </c>
      <c r="F185" s="32" t="s">
        <v>1197</v>
      </c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</row>
    <row r="186" spans="1:21" x14ac:dyDescent="0.3">
      <c r="A186" s="32"/>
      <c r="B186" s="32"/>
      <c r="C186" s="32"/>
      <c r="D186" s="32"/>
      <c r="E186" s="32" t="s">
        <v>812</v>
      </c>
      <c r="F186" s="32" t="s">
        <v>1198</v>
      </c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</row>
    <row r="187" spans="1:21" x14ac:dyDescent="0.3">
      <c r="A187" s="32"/>
      <c r="B187" s="32"/>
      <c r="C187" s="32"/>
      <c r="D187" s="32"/>
      <c r="E187" s="32" t="s">
        <v>821</v>
      </c>
      <c r="F187" s="32" t="s">
        <v>1199</v>
      </c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</row>
    <row r="188" spans="1:21" x14ac:dyDescent="0.3">
      <c r="A188" s="32"/>
      <c r="B188" s="32"/>
      <c r="C188" s="32"/>
      <c r="D188" s="32"/>
      <c r="E188" s="32" t="s">
        <v>830</v>
      </c>
      <c r="F188" s="32" t="s">
        <v>1200</v>
      </c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</row>
    <row r="189" spans="1:21" x14ac:dyDescent="0.3">
      <c r="A189" s="32"/>
      <c r="B189" s="32"/>
      <c r="C189" s="32"/>
      <c r="D189" s="32"/>
      <c r="E189" s="32" t="s">
        <v>839</v>
      </c>
      <c r="F189" s="32" t="s">
        <v>1201</v>
      </c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</row>
    <row r="190" spans="1:21" x14ac:dyDescent="0.3">
      <c r="A190" s="32"/>
      <c r="B190" s="32"/>
      <c r="C190" s="32"/>
      <c r="D190" s="32"/>
      <c r="E190" s="32" t="s">
        <v>848</v>
      </c>
      <c r="F190" s="32" t="s">
        <v>1202</v>
      </c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</row>
    <row r="191" spans="1:21" x14ac:dyDescent="0.3">
      <c r="A191" s="32"/>
      <c r="B191" s="32"/>
      <c r="C191" s="32"/>
      <c r="D191" s="32"/>
      <c r="E191" s="32" t="s">
        <v>857</v>
      </c>
      <c r="F191" s="32" t="s">
        <v>1203</v>
      </c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</row>
    <row r="192" spans="1:21" x14ac:dyDescent="0.3">
      <c r="A192" s="32"/>
      <c r="B192" s="32"/>
      <c r="C192" s="32"/>
      <c r="D192" s="32"/>
      <c r="E192" s="32" t="s">
        <v>866</v>
      </c>
      <c r="F192" s="32" t="s">
        <v>1204</v>
      </c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</row>
    <row r="193" spans="1:21" x14ac:dyDescent="0.3">
      <c r="A193" s="32"/>
      <c r="B193" s="32"/>
      <c r="C193" s="32"/>
      <c r="D193" s="32"/>
      <c r="E193" s="32" t="s">
        <v>875</v>
      </c>
      <c r="F193" s="32" t="s">
        <v>1205</v>
      </c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</row>
    <row r="194" spans="1:21" x14ac:dyDescent="0.3">
      <c r="A194" s="32"/>
      <c r="B194" s="32"/>
      <c r="C194" s="32"/>
      <c r="D194" s="32"/>
      <c r="E194" s="32" t="s">
        <v>884</v>
      </c>
      <c r="F194" s="32" t="s">
        <v>1206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</row>
    <row r="195" spans="1:21" x14ac:dyDescent="0.3">
      <c r="A195" s="32"/>
      <c r="B195" s="32"/>
      <c r="C195" s="32"/>
      <c r="D195" s="32"/>
      <c r="E195" s="32" t="s">
        <v>893</v>
      </c>
      <c r="F195" s="32" t="s">
        <v>1207</v>
      </c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</row>
    <row r="196" spans="1:21" x14ac:dyDescent="0.3">
      <c r="A196" s="32"/>
      <c r="B196" s="32"/>
      <c r="C196" s="32"/>
      <c r="D196" s="32"/>
      <c r="E196" s="32" t="s">
        <v>902</v>
      </c>
      <c r="F196" s="32" t="s">
        <v>1208</v>
      </c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</row>
    <row r="197" spans="1:21" x14ac:dyDescent="0.3">
      <c r="A197" s="32"/>
      <c r="B197" s="32"/>
      <c r="C197" s="32"/>
      <c r="D197" s="32"/>
      <c r="E197" s="32" t="s">
        <v>911</v>
      </c>
      <c r="F197" s="32" t="s">
        <v>1209</v>
      </c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</row>
    <row r="198" spans="1:21" x14ac:dyDescent="0.3">
      <c r="A198" s="32"/>
      <c r="B198" s="32"/>
      <c r="C198" s="32"/>
      <c r="D198" s="32"/>
      <c r="E198" s="32" t="s">
        <v>920</v>
      </c>
      <c r="F198" s="32" t="s">
        <v>1210</v>
      </c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</row>
    <row r="199" spans="1:21" x14ac:dyDescent="0.3">
      <c r="A199" s="32"/>
      <c r="B199" s="32"/>
      <c r="C199" s="32"/>
      <c r="D199" s="32"/>
      <c r="E199" s="32" t="s">
        <v>929</v>
      </c>
      <c r="F199" s="32" t="s">
        <v>1211</v>
      </c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</row>
    <row r="200" spans="1:21" x14ac:dyDescent="0.3">
      <c r="A200" s="32"/>
      <c r="B200" s="32"/>
      <c r="C200" s="32"/>
      <c r="D200" s="32"/>
      <c r="E200" s="32" t="s">
        <v>938</v>
      </c>
      <c r="F200" s="32" t="s">
        <v>1212</v>
      </c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</row>
    <row r="201" spans="1:21" x14ac:dyDescent="0.3">
      <c r="A201" s="32"/>
      <c r="B201" s="32"/>
      <c r="C201" s="32"/>
      <c r="D201" s="32"/>
      <c r="E201" s="32" t="s">
        <v>947</v>
      </c>
      <c r="F201" s="32" t="s">
        <v>1213</v>
      </c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</row>
    <row r="202" spans="1:21" x14ac:dyDescent="0.3">
      <c r="A202" s="32"/>
      <c r="B202" s="32"/>
      <c r="C202" s="32"/>
      <c r="D202" s="32"/>
      <c r="E202" s="32" t="s">
        <v>956</v>
      </c>
      <c r="F202" s="32" t="s">
        <v>1214</v>
      </c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</row>
    <row r="203" spans="1:21" x14ac:dyDescent="0.3">
      <c r="A203" s="32"/>
      <c r="B203" s="32"/>
      <c r="C203" s="32"/>
      <c r="D203" s="32"/>
      <c r="E203" s="32" t="s">
        <v>965</v>
      </c>
      <c r="F203" s="32" t="s">
        <v>1215</v>
      </c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1" x14ac:dyDescent="0.3">
      <c r="A204" s="32"/>
      <c r="B204" s="32"/>
      <c r="C204" s="32"/>
      <c r="D204" s="32"/>
      <c r="E204" s="32" t="s">
        <v>974</v>
      </c>
      <c r="F204" s="32" t="s">
        <v>1216</v>
      </c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</row>
    <row r="205" spans="1:21" x14ac:dyDescent="0.3">
      <c r="A205" s="32"/>
      <c r="B205" s="32"/>
      <c r="C205" s="32"/>
      <c r="D205" s="32"/>
      <c r="E205" s="32" t="s">
        <v>983</v>
      </c>
      <c r="F205" s="32" t="s">
        <v>1217</v>
      </c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</row>
    <row r="206" spans="1:21" x14ac:dyDescent="0.3">
      <c r="A206" s="32"/>
      <c r="B206" s="32"/>
      <c r="C206" s="32"/>
      <c r="D206" s="32"/>
      <c r="E206" s="32" t="s">
        <v>992</v>
      </c>
      <c r="F206" s="32" t="s">
        <v>1218</v>
      </c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</row>
    <row r="207" spans="1:21" x14ac:dyDescent="0.3">
      <c r="A207" s="32"/>
      <c r="B207" s="32"/>
      <c r="C207" s="32"/>
      <c r="D207" s="32"/>
      <c r="E207" s="32" t="s">
        <v>1001</v>
      </c>
      <c r="F207" s="32" t="s">
        <v>1219</v>
      </c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</row>
    <row r="208" spans="1:21" x14ac:dyDescent="0.3">
      <c r="A208" s="32"/>
      <c r="B208" s="32"/>
      <c r="C208" s="32"/>
      <c r="D208" s="32"/>
      <c r="E208" s="32" t="s">
        <v>1010</v>
      </c>
      <c r="F208" s="32" t="s">
        <v>1220</v>
      </c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</row>
    <row r="209" spans="1:21" x14ac:dyDescent="0.3">
      <c r="A209" s="32"/>
      <c r="B209" s="32"/>
      <c r="C209" s="32"/>
      <c r="D209" s="32"/>
      <c r="E209" s="32" t="s">
        <v>1019</v>
      </c>
      <c r="F209" s="32" t="s">
        <v>1221</v>
      </c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</row>
    <row r="210" spans="1:21" x14ac:dyDescent="0.3">
      <c r="A210" s="32"/>
      <c r="B210" s="32"/>
      <c r="C210" s="32"/>
      <c r="D210" s="32"/>
      <c r="E210" s="32" t="s">
        <v>1028</v>
      </c>
      <c r="F210" s="32" t="s">
        <v>1222</v>
      </c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x14ac:dyDescent="0.3">
      <c r="A211" s="32"/>
      <c r="B211" s="32"/>
      <c r="C211" s="32"/>
      <c r="D211" s="32"/>
      <c r="E211" s="32" t="s">
        <v>1037</v>
      </c>
      <c r="F211" s="32" t="s">
        <v>1223</v>
      </c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1" x14ac:dyDescent="0.3">
      <c r="A212" s="32"/>
      <c r="B212" s="32"/>
      <c r="C212" s="32"/>
      <c r="D212" s="32"/>
      <c r="E212" s="32" t="s">
        <v>1046</v>
      </c>
      <c r="F212" s="32" t="s">
        <v>1224</v>
      </c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</row>
    <row r="213" spans="1:21" x14ac:dyDescent="0.3">
      <c r="A213" s="32"/>
      <c r="B213" s="32"/>
      <c r="C213" s="32"/>
      <c r="D213" s="32"/>
      <c r="E213" s="32" t="s">
        <v>1055</v>
      </c>
      <c r="F213" s="32" t="s">
        <v>1225</v>
      </c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</row>
    <row r="214" spans="1:21" x14ac:dyDescent="0.3">
      <c r="A214" s="32"/>
      <c r="B214" s="32"/>
      <c r="C214" s="32"/>
      <c r="D214" s="32"/>
      <c r="E214" s="32" t="s">
        <v>1064</v>
      </c>
      <c r="F214" s="32" t="s">
        <v>1226</v>
      </c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</row>
    <row r="215" spans="1:21" x14ac:dyDescent="0.3">
      <c r="A215" s="32"/>
      <c r="B215" s="32"/>
      <c r="C215" s="32"/>
      <c r="D215" s="32"/>
      <c r="E215" s="32" t="s">
        <v>1073</v>
      </c>
      <c r="F215" s="32" t="s">
        <v>1227</v>
      </c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1" x14ac:dyDescent="0.3">
      <c r="A216" s="32"/>
      <c r="B216" s="32"/>
      <c r="C216" s="32"/>
      <c r="D216" s="32"/>
      <c r="E216" s="32" t="s">
        <v>1082</v>
      </c>
      <c r="F216" s="32" t="s">
        <v>1228</v>
      </c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</row>
    <row r="217" spans="1:21" x14ac:dyDescent="0.3">
      <c r="A217" s="32"/>
      <c r="B217" s="32"/>
      <c r="C217" s="32"/>
      <c r="D217" s="32"/>
      <c r="E217" s="32" t="s">
        <v>1091</v>
      </c>
      <c r="F217" s="32" t="s">
        <v>1229</v>
      </c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</row>
    <row r="218" spans="1:21" x14ac:dyDescent="0.3">
      <c r="A218" s="32"/>
      <c r="B218" s="32"/>
      <c r="C218" s="32"/>
      <c r="D218" s="32"/>
      <c r="E218" s="32" t="s">
        <v>1100</v>
      </c>
      <c r="F218" s="32" t="s">
        <v>1230</v>
      </c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</row>
    <row r="219" spans="1:21" x14ac:dyDescent="0.3">
      <c r="A219" s="32"/>
      <c r="B219" s="32"/>
      <c r="C219" s="32"/>
      <c r="D219" s="32"/>
      <c r="E219" s="32" t="s">
        <v>1109</v>
      </c>
      <c r="F219" s="32" t="s">
        <v>1231</v>
      </c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</row>
    <row r="220" spans="1:21" x14ac:dyDescent="0.3">
      <c r="A220" s="32"/>
      <c r="B220" s="32"/>
      <c r="C220" s="32"/>
      <c r="D220" s="32"/>
      <c r="E220" s="32" t="s">
        <v>231</v>
      </c>
      <c r="F220" s="32" t="s">
        <v>1232</v>
      </c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</row>
    <row r="221" spans="1:21" x14ac:dyDescent="0.3">
      <c r="A221" s="32"/>
      <c r="B221" s="32"/>
      <c r="C221" s="32"/>
      <c r="D221" s="32"/>
      <c r="E221" s="32" t="s">
        <v>244</v>
      </c>
      <c r="F221" s="32" t="s">
        <v>1233</v>
      </c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</row>
    <row r="222" spans="1:21" x14ac:dyDescent="0.3">
      <c r="A222" s="32"/>
      <c r="B222" s="32"/>
      <c r="C222" s="32"/>
      <c r="D222" s="32"/>
      <c r="E222" s="32" t="s">
        <v>256</v>
      </c>
      <c r="F222" s="32" t="s">
        <v>1234</v>
      </c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</row>
    <row r="223" spans="1:21" x14ac:dyDescent="0.3">
      <c r="A223" s="32"/>
      <c r="B223" s="32"/>
      <c r="C223" s="32"/>
      <c r="D223" s="32"/>
      <c r="E223" s="32" t="s">
        <v>268</v>
      </c>
      <c r="F223" s="32" t="s">
        <v>1235</v>
      </c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</row>
    <row r="224" spans="1:21" x14ac:dyDescent="0.3">
      <c r="A224" s="32"/>
      <c r="B224" s="32"/>
      <c r="C224" s="32"/>
      <c r="D224" s="32"/>
      <c r="E224" s="32" t="s">
        <v>281</v>
      </c>
      <c r="F224" s="32" t="s">
        <v>1236</v>
      </c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</row>
    <row r="225" spans="1:21" x14ac:dyDescent="0.3">
      <c r="A225" s="32"/>
      <c r="B225" s="32"/>
      <c r="C225" s="32"/>
      <c r="D225" s="32"/>
      <c r="E225" s="32" t="s">
        <v>294</v>
      </c>
      <c r="F225" s="32" t="s">
        <v>1237</v>
      </c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1:21" x14ac:dyDescent="0.3">
      <c r="A226" s="32"/>
      <c r="B226" s="32"/>
      <c r="C226" s="32"/>
      <c r="D226" s="32"/>
      <c r="E226" s="32" t="s">
        <v>304</v>
      </c>
      <c r="F226" s="32" t="s">
        <v>1238</v>
      </c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1:21" x14ac:dyDescent="0.3">
      <c r="A227" s="32"/>
      <c r="B227" s="32"/>
      <c r="C227" s="32"/>
      <c r="D227" s="32"/>
      <c r="E227" s="32" t="s">
        <v>314</v>
      </c>
      <c r="F227" s="32" t="s">
        <v>1239</v>
      </c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1:21" x14ac:dyDescent="0.3">
      <c r="A228" s="32"/>
      <c r="B228" s="32"/>
      <c r="C228" s="32"/>
      <c r="D228" s="32"/>
      <c r="E228" s="32" t="s">
        <v>323</v>
      </c>
      <c r="F228" s="32" t="s">
        <v>1240</v>
      </c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1:21" x14ac:dyDescent="0.3">
      <c r="A229" s="32"/>
      <c r="B229" s="32"/>
      <c r="C229" s="32"/>
      <c r="D229" s="32"/>
      <c r="E229" s="32" t="s">
        <v>332</v>
      </c>
      <c r="F229" s="32" t="s">
        <v>1241</v>
      </c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1:21" x14ac:dyDescent="0.3">
      <c r="A230" s="32"/>
      <c r="B230" s="32"/>
      <c r="C230" s="32"/>
      <c r="D230" s="32"/>
      <c r="E230" s="32" t="s">
        <v>341</v>
      </c>
      <c r="F230" s="32" t="s">
        <v>1242</v>
      </c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1:21" x14ac:dyDescent="0.3">
      <c r="A231" s="32"/>
      <c r="B231" s="32"/>
      <c r="C231" s="32"/>
      <c r="D231" s="32"/>
      <c r="E231" s="32" t="s">
        <v>351</v>
      </c>
      <c r="F231" s="32" t="s">
        <v>1243</v>
      </c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1:21" x14ac:dyDescent="0.3">
      <c r="A232" s="32"/>
      <c r="B232" s="32"/>
      <c r="C232" s="32"/>
      <c r="D232" s="32"/>
      <c r="E232" s="32" t="s">
        <v>361</v>
      </c>
      <c r="F232" s="32" t="s">
        <v>1244</v>
      </c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1:21" x14ac:dyDescent="0.3">
      <c r="A233" s="32"/>
      <c r="B233" s="32"/>
      <c r="C233" s="32"/>
      <c r="D233" s="32"/>
      <c r="E233" s="32" t="s">
        <v>370</v>
      </c>
      <c r="F233" s="32" t="s">
        <v>1245</v>
      </c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1:21" x14ac:dyDescent="0.3">
      <c r="A234" s="32"/>
      <c r="B234" s="32"/>
      <c r="C234" s="32"/>
      <c r="D234" s="32"/>
      <c r="E234" s="32" t="s">
        <v>379</v>
      </c>
      <c r="F234" s="32" t="s">
        <v>1246</v>
      </c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1:21" x14ac:dyDescent="0.3">
      <c r="A235" s="32"/>
      <c r="B235" s="32"/>
      <c r="C235" s="32"/>
      <c r="D235" s="32"/>
      <c r="E235" s="32" t="s">
        <v>388</v>
      </c>
      <c r="F235" s="32" t="s">
        <v>1247</v>
      </c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1:21" x14ac:dyDescent="0.3">
      <c r="A236" s="32"/>
      <c r="B236" s="32"/>
      <c r="C236" s="32"/>
      <c r="D236" s="32"/>
      <c r="E236" s="32" t="s">
        <v>397</v>
      </c>
      <c r="F236" s="32" t="s">
        <v>1248</v>
      </c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1:21" x14ac:dyDescent="0.3">
      <c r="A237" s="32"/>
      <c r="B237" s="32"/>
      <c r="C237" s="32"/>
      <c r="D237" s="32"/>
      <c r="E237" s="32" t="s">
        <v>406</v>
      </c>
      <c r="F237" s="32" t="s">
        <v>1249</v>
      </c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1:21" x14ac:dyDescent="0.3">
      <c r="A238" s="32"/>
      <c r="B238" s="32"/>
      <c r="C238" s="32"/>
      <c r="D238" s="32"/>
      <c r="E238" s="32" t="s">
        <v>416</v>
      </c>
      <c r="F238" s="32" t="s">
        <v>1250</v>
      </c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1:21" x14ac:dyDescent="0.3">
      <c r="A239" s="32"/>
      <c r="B239" s="32"/>
      <c r="C239" s="32"/>
      <c r="D239" s="32"/>
      <c r="E239" s="32" t="s">
        <v>426</v>
      </c>
      <c r="F239" s="32" t="s">
        <v>1251</v>
      </c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1:21" x14ac:dyDescent="0.3">
      <c r="A240" s="32"/>
      <c r="B240" s="32"/>
      <c r="C240" s="32"/>
      <c r="D240" s="32"/>
      <c r="E240" s="32" t="s">
        <v>435</v>
      </c>
      <c r="F240" s="32" t="s">
        <v>1252</v>
      </c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1:21" x14ac:dyDescent="0.3">
      <c r="A241" s="32"/>
      <c r="B241" s="32"/>
      <c r="C241" s="32"/>
      <c r="D241" s="32"/>
      <c r="E241" s="32" t="s">
        <v>444</v>
      </c>
      <c r="F241" s="32" t="s">
        <v>1253</v>
      </c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1:21" x14ac:dyDescent="0.3">
      <c r="A242" s="32"/>
      <c r="B242" s="32"/>
      <c r="C242" s="32"/>
      <c r="D242" s="32"/>
      <c r="E242" s="32" t="s">
        <v>453</v>
      </c>
      <c r="F242" s="32" t="s">
        <v>1254</v>
      </c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1:21" x14ac:dyDescent="0.3">
      <c r="A243" s="32"/>
      <c r="B243" s="32"/>
      <c r="C243" s="32"/>
      <c r="D243" s="32"/>
      <c r="E243" s="32" t="s">
        <v>462</v>
      </c>
      <c r="F243" s="32" t="s">
        <v>1255</v>
      </c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1:21" x14ac:dyDescent="0.3">
      <c r="A244" s="32"/>
      <c r="B244" s="32"/>
      <c r="C244" s="32"/>
      <c r="D244" s="32"/>
      <c r="E244" s="32" t="s">
        <v>471</v>
      </c>
      <c r="F244" s="32" t="s">
        <v>1256</v>
      </c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1:21" x14ac:dyDescent="0.3">
      <c r="A245" s="32"/>
      <c r="B245" s="32"/>
      <c r="C245" s="32"/>
      <c r="D245" s="32"/>
      <c r="E245" s="32" t="s">
        <v>480</v>
      </c>
      <c r="F245" s="32" t="s">
        <v>1257</v>
      </c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1:21" x14ac:dyDescent="0.3">
      <c r="A246" s="32"/>
      <c r="B246" s="32"/>
      <c r="C246" s="32"/>
      <c r="D246" s="32"/>
      <c r="E246" s="32" t="s">
        <v>489</v>
      </c>
      <c r="F246" s="32" t="s">
        <v>1258</v>
      </c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1:21" x14ac:dyDescent="0.3">
      <c r="A247" s="32"/>
      <c r="B247" s="32"/>
      <c r="C247" s="32"/>
      <c r="D247" s="32"/>
      <c r="E247" s="32" t="s">
        <v>498</v>
      </c>
      <c r="F247" s="32" t="s">
        <v>1259</v>
      </c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  <row r="248" spans="1:21" x14ac:dyDescent="0.3">
      <c r="A248" s="32"/>
      <c r="B248" s="32"/>
      <c r="C248" s="32"/>
      <c r="D248" s="32"/>
      <c r="E248" s="32" t="s">
        <v>507</v>
      </c>
      <c r="F248" s="32" t="s">
        <v>1260</v>
      </c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</row>
    <row r="249" spans="1:21" x14ac:dyDescent="0.3">
      <c r="A249" s="32"/>
      <c r="B249" s="32"/>
      <c r="C249" s="32"/>
      <c r="D249" s="32"/>
      <c r="E249" s="32" t="s">
        <v>516</v>
      </c>
      <c r="F249" s="32" t="s">
        <v>1261</v>
      </c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</row>
    <row r="250" spans="1:21" x14ac:dyDescent="0.3">
      <c r="A250" s="32"/>
      <c r="B250" s="32"/>
      <c r="C250" s="32"/>
      <c r="D250" s="32"/>
      <c r="E250" s="32" t="s">
        <v>525</v>
      </c>
      <c r="F250" s="32" t="s">
        <v>1262</v>
      </c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</row>
    <row r="251" spans="1:21" x14ac:dyDescent="0.3">
      <c r="A251" s="32"/>
      <c r="B251" s="32"/>
      <c r="C251" s="32"/>
      <c r="D251" s="32"/>
      <c r="E251" s="32" t="s">
        <v>534</v>
      </c>
      <c r="F251" s="32" t="s">
        <v>1263</v>
      </c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</row>
    <row r="252" spans="1:21" x14ac:dyDescent="0.3">
      <c r="A252" s="32"/>
      <c r="B252" s="32"/>
      <c r="C252" s="32"/>
      <c r="D252" s="32"/>
      <c r="E252" s="32" t="s">
        <v>543</v>
      </c>
      <c r="F252" s="32" t="s">
        <v>1264</v>
      </c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</row>
    <row r="253" spans="1:21" x14ac:dyDescent="0.3">
      <c r="A253" s="32"/>
      <c r="B253" s="32"/>
      <c r="C253" s="32"/>
      <c r="D253" s="32"/>
      <c r="E253" s="32" t="s">
        <v>552</v>
      </c>
      <c r="F253" s="32" t="s">
        <v>1265</v>
      </c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</row>
    <row r="254" spans="1:21" x14ac:dyDescent="0.3">
      <c r="A254" s="32"/>
      <c r="B254" s="32"/>
      <c r="C254" s="32"/>
      <c r="D254" s="32"/>
      <c r="E254" s="32" t="s">
        <v>561</v>
      </c>
      <c r="F254" s="32" t="s">
        <v>1266</v>
      </c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</row>
    <row r="255" spans="1:21" x14ac:dyDescent="0.3">
      <c r="A255" s="32"/>
      <c r="B255" s="32"/>
      <c r="C255" s="32"/>
      <c r="D255" s="32"/>
      <c r="E255" s="32" t="s">
        <v>570</v>
      </c>
      <c r="F255" s="32" t="s">
        <v>1267</v>
      </c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</row>
    <row r="256" spans="1:21" x14ac:dyDescent="0.3">
      <c r="A256" s="32"/>
      <c r="B256" s="32"/>
      <c r="C256" s="32"/>
      <c r="D256" s="32"/>
      <c r="E256" s="32" t="s">
        <v>579</v>
      </c>
      <c r="F256" s="32" t="s">
        <v>1268</v>
      </c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</row>
    <row r="257" spans="1:21" x14ac:dyDescent="0.3">
      <c r="A257" s="32"/>
      <c r="B257" s="32"/>
      <c r="C257" s="32"/>
      <c r="D257" s="32"/>
      <c r="E257" s="32" t="s">
        <v>588</v>
      </c>
      <c r="F257" s="32" t="s">
        <v>1269</v>
      </c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</row>
    <row r="258" spans="1:21" x14ac:dyDescent="0.3">
      <c r="A258" s="32"/>
      <c r="B258" s="32"/>
      <c r="C258" s="32"/>
      <c r="D258" s="32"/>
      <c r="E258" s="32" t="s">
        <v>597</v>
      </c>
      <c r="F258" s="32" t="s">
        <v>1270</v>
      </c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</row>
    <row r="259" spans="1:21" x14ac:dyDescent="0.3">
      <c r="A259" s="32"/>
      <c r="B259" s="32"/>
      <c r="C259" s="32"/>
      <c r="D259" s="32"/>
      <c r="E259" s="32" t="s">
        <v>606</v>
      </c>
      <c r="F259" s="32" t="s">
        <v>1271</v>
      </c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</row>
    <row r="260" spans="1:21" x14ac:dyDescent="0.3">
      <c r="A260" s="32"/>
      <c r="B260" s="32"/>
      <c r="C260" s="32"/>
      <c r="D260" s="32"/>
      <c r="E260" s="32" t="s">
        <v>615</v>
      </c>
      <c r="F260" s="32" t="s">
        <v>1272</v>
      </c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</row>
    <row r="261" spans="1:21" x14ac:dyDescent="0.3">
      <c r="A261" s="32"/>
      <c r="B261" s="32"/>
      <c r="C261" s="32"/>
      <c r="D261" s="32"/>
      <c r="E261" s="32" t="s">
        <v>624</v>
      </c>
      <c r="F261" s="32" t="s">
        <v>1273</v>
      </c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</row>
    <row r="262" spans="1:21" x14ac:dyDescent="0.3">
      <c r="A262" s="32"/>
      <c r="B262" s="32"/>
      <c r="C262" s="32"/>
      <c r="D262" s="32"/>
      <c r="E262" s="32" t="s">
        <v>633</v>
      </c>
      <c r="F262" s="32" t="s">
        <v>1274</v>
      </c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</row>
    <row r="263" spans="1:21" x14ac:dyDescent="0.3">
      <c r="A263" s="32"/>
      <c r="B263" s="32"/>
      <c r="C263" s="32"/>
      <c r="D263" s="32"/>
      <c r="E263" s="32" t="s">
        <v>642</v>
      </c>
      <c r="F263" s="32" t="s">
        <v>1275</v>
      </c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  <row r="264" spans="1:21" x14ac:dyDescent="0.3">
      <c r="A264" s="32"/>
      <c r="B264" s="32"/>
      <c r="C264" s="32"/>
      <c r="D264" s="32"/>
      <c r="E264" s="32" t="s">
        <v>651</v>
      </c>
      <c r="F264" s="32" t="s">
        <v>1276</v>
      </c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</row>
    <row r="265" spans="1:21" x14ac:dyDescent="0.3">
      <c r="A265" s="32"/>
      <c r="B265" s="32"/>
      <c r="C265" s="32"/>
      <c r="D265" s="32"/>
      <c r="E265" s="32" t="s">
        <v>660</v>
      </c>
      <c r="F265" s="32" t="s">
        <v>1277</v>
      </c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</row>
    <row r="266" spans="1:21" x14ac:dyDescent="0.3">
      <c r="A266" s="32"/>
      <c r="B266" s="32"/>
      <c r="C266" s="32"/>
      <c r="D266" s="32"/>
      <c r="E266" s="32" t="s">
        <v>669</v>
      </c>
      <c r="F266" s="32" t="s">
        <v>1278</v>
      </c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</row>
    <row r="267" spans="1:21" x14ac:dyDescent="0.3">
      <c r="A267" s="32"/>
      <c r="B267" s="32"/>
      <c r="C267" s="32"/>
      <c r="D267" s="32"/>
      <c r="E267" s="32" t="s">
        <v>678</v>
      </c>
      <c r="F267" s="32" t="s">
        <v>1279</v>
      </c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</row>
    <row r="268" spans="1:21" x14ac:dyDescent="0.3">
      <c r="A268" s="32"/>
      <c r="B268" s="32"/>
      <c r="C268" s="32"/>
      <c r="D268" s="32"/>
      <c r="E268" s="32" t="s">
        <v>687</v>
      </c>
      <c r="F268" s="32" t="s">
        <v>1280</v>
      </c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</row>
    <row r="269" spans="1:21" x14ac:dyDescent="0.3">
      <c r="A269" s="32"/>
      <c r="B269" s="32"/>
      <c r="C269" s="32"/>
      <c r="D269" s="32"/>
      <c r="E269" s="32" t="s">
        <v>696</v>
      </c>
      <c r="F269" s="32" t="s">
        <v>1281</v>
      </c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</row>
    <row r="270" spans="1:21" x14ac:dyDescent="0.3">
      <c r="A270" s="32"/>
      <c r="B270" s="32"/>
      <c r="C270" s="32"/>
      <c r="D270" s="32"/>
      <c r="E270" s="32" t="s">
        <v>705</v>
      </c>
      <c r="F270" s="32" t="s">
        <v>1282</v>
      </c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</row>
    <row r="271" spans="1:21" x14ac:dyDescent="0.3">
      <c r="A271" s="32"/>
      <c r="B271" s="32"/>
      <c r="C271" s="32"/>
      <c r="D271" s="32"/>
      <c r="E271" s="32" t="s">
        <v>714</v>
      </c>
      <c r="F271" s="32" t="s">
        <v>1283</v>
      </c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</row>
    <row r="272" spans="1:21" x14ac:dyDescent="0.3">
      <c r="A272" s="32"/>
      <c r="B272" s="32"/>
      <c r="C272" s="32"/>
      <c r="D272" s="32"/>
      <c r="E272" s="32" t="s">
        <v>723</v>
      </c>
      <c r="F272" s="32" t="s">
        <v>1284</v>
      </c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</row>
    <row r="273" spans="1:21" x14ac:dyDescent="0.3">
      <c r="A273" s="32"/>
      <c r="B273" s="32"/>
      <c r="C273" s="32"/>
      <c r="D273" s="32"/>
      <c r="E273" s="32" t="s">
        <v>732</v>
      </c>
      <c r="F273" s="32" t="s">
        <v>1285</v>
      </c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</row>
    <row r="274" spans="1:21" x14ac:dyDescent="0.3">
      <c r="A274" s="32"/>
      <c r="B274" s="32"/>
      <c r="C274" s="32"/>
      <c r="D274" s="32"/>
      <c r="E274" s="32" t="s">
        <v>741</v>
      </c>
      <c r="F274" s="32" t="s">
        <v>1286</v>
      </c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</row>
    <row r="275" spans="1:21" x14ac:dyDescent="0.3">
      <c r="A275" s="32"/>
      <c r="B275" s="32"/>
      <c r="C275" s="32"/>
      <c r="D275" s="32"/>
      <c r="E275" s="32" t="s">
        <v>750</v>
      </c>
      <c r="F275" s="32" t="s">
        <v>1287</v>
      </c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</row>
    <row r="276" spans="1:21" x14ac:dyDescent="0.3">
      <c r="A276" s="32"/>
      <c r="B276" s="32"/>
      <c r="C276" s="32"/>
      <c r="D276" s="32"/>
      <c r="E276" s="32" t="s">
        <v>759</v>
      </c>
      <c r="F276" s="32" t="s">
        <v>1288</v>
      </c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</row>
    <row r="277" spans="1:21" x14ac:dyDescent="0.3">
      <c r="A277" s="32"/>
      <c r="B277" s="32"/>
      <c r="C277" s="32"/>
      <c r="D277" s="32"/>
      <c r="E277" s="32" t="s">
        <v>768</v>
      </c>
      <c r="F277" s="32" t="s">
        <v>1289</v>
      </c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</row>
    <row r="278" spans="1:21" x14ac:dyDescent="0.3">
      <c r="A278" s="32"/>
      <c r="B278" s="32"/>
      <c r="C278" s="32"/>
      <c r="D278" s="32"/>
      <c r="E278" s="32" t="s">
        <v>777</v>
      </c>
      <c r="F278" s="32" t="s">
        <v>1290</v>
      </c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</row>
    <row r="279" spans="1:21" x14ac:dyDescent="0.3">
      <c r="A279" s="32"/>
      <c r="B279" s="32"/>
      <c r="C279" s="32"/>
      <c r="D279" s="32"/>
      <c r="E279" s="32" t="s">
        <v>786</v>
      </c>
      <c r="F279" s="32" t="s">
        <v>1291</v>
      </c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</row>
    <row r="280" spans="1:21" x14ac:dyDescent="0.3">
      <c r="A280" s="32"/>
      <c r="B280" s="32"/>
      <c r="C280" s="32"/>
      <c r="D280" s="32"/>
      <c r="E280" s="32" t="s">
        <v>795</v>
      </c>
      <c r="F280" s="32" t="s">
        <v>1292</v>
      </c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</row>
    <row r="281" spans="1:21" x14ac:dyDescent="0.3">
      <c r="A281" s="32"/>
      <c r="B281" s="32"/>
      <c r="C281" s="32"/>
      <c r="D281" s="32"/>
      <c r="E281" s="32" t="s">
        <v>804</v>
      </c>
      <c r="F281" s="32" t="s">
        <v>1293</v>
      </c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</row>
    <row r="282" spans="1:21" x14ac:dyDescent="0.3">
      <c r="A282" s="32"/>
      <c r="B282" s="32"/>
      <c r="C282" s="32"/>
      <c r="D282" s="32"/>
      <c r="E282" s="32" t="s">
        <v>813</v>
      </c>
      <c r="F282" s="32" t="s">
        <v>1294</v>
      </c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</row>
    <row r="283" spans="1:21" x14ac:dyDescent="0.3">
      <c r="A283" s="32"/>
      <c r="B283" s="32"/>
      <c r="C283" s="32"/>
      <c r="D283" s="32"/>
      <c r="E283" s="32" t="s">
        <v>822</v>
      </c>
      <c r="F283" s="32" t="s">
        <v>1295</v>
      </c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</row>
    <row r="284" spans="1:21" x14ac:dyDescent="0.3">
      <c r="A284" s="32"/>
      <c r="B284" s="32"/>
      <c r="C284" s="32"/>
      <c r="D284" s="32"/>
      <c r="E284" s="32" t="s">
        <v>831</v>
      </c>
      <c r="F284" s="32" t="s">
        <v>1296</v>
      </c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</row>
    <row r="285" spans="1:21" x14ac:dyDescent="0.3">
      <c r="A285" s="32"/>
      <c r="B285" s="32"/>
      <c r="C285" s="32"/>
      <c r="D285" s="32"/>
      <c r="E285" s="32" t="s">
        <v>840</v>
      </c>
      <c r="F285" s="32" t="s">
        <v>1297</v>
      </c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</row>
    <row r="286" spans="1:21" x14ac:dyDescent="0.3">
      <c r="A286" s="32"/>
      <c r="B286" s="32"/>
      <c r="C286" s="32"/>
      <c r="D286" s="32"/>
      <c r="E286" s="32" t="s">
        <v>849</v>
      </c>
      <c r="F286" s="32" t="s">
        <v>1298</v>
      </c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</row>
    <row r="287" spans="1:21" x14ac:dyDescent="0.3">
      <c r="A287" s="32"/>
      <c r="B287" s="32"/>
      <c r="C287" s="32"/>
      <c r="D287" s="32"/>
      <c r="E287" s="32" t="s">
        <v>858</v>
      </c>
      <c r="F287" s="32" t="s">
        <v>1299</v>
      </c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</row>
    <row r="288" spans="1:21" x14ac:dyDescent="0.3">
      <c r="A288" s="32"/>
      <c r="B288" s="32"/>
      <c r="C288" s="32"/>
      <c r="D288" s="32"/>
      <c r="E288" s="32" t="s">
        <v>867</v>
      </c>
      <c r="F288" s="32" t="s">
        <v>1300</v>
      </c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</row>
    <row r="289" spans="1:21" x14ac:dyDescent="0.3">
      <c r="A289" s="32"/>
      <c r="B289" s="32"/>
      <c r="C289" s="32"/>
      <c r="D289" s="32"/>
      <c r="E289" s="32" t="s">
        <v>876</v>
      </c>
      <c r="F289" s="32" t="s">
        <v>1301</v>
      </c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</row>
    <row r="290" spans="1:21" x14ac:dyDescent="0.3">
      <c r="A290" s="32"/>
      <c r="B290" s="32"/>
      <c r="C290" s="32"/>
      <c r="D290" s="32"/>
      <c r="E290" s="32" t="s">
        <v>885</v>
      </c>
      <c r="F290" s="32" t="s">
        <v>1302</v>
      </c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</row>
    <row r="291" spans="1:21" x14ac:dyDescent="0.3">
      <c r="A291" s="32"/>
      <c r="B291" s="32"/>
      <c r="C291" s="32"/>
      <c r="D291" s="32"/>
      <c r="E291" s="32" t="s">
        <v>894</v>
      </c>
      <c r="F291" s="32" t="s">
        <v>1303</v>
      </c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</row>
    <row r="292" spans="1:21" x14ac:dyDescent="0.3">
      <c r="A292" s="32"/>
      <c r="B292" s="32"/>
      <c r="C292" s="32"/>
      <c r="D292" s="32"/>
      <c r="E292" s="32" t="s">
        <v>903</v>
      </c>
      <c r="F292" s="32" t="s">
        <v>1304</v>
      </c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</row>
    <row r="293" spans="1:21" x14ac:dyDescent="0.3">
      <c r="A293" s="32"/>
      <c r="B293" s="32"/>
      <c r="C293" s="32"/>
      <c r="D293" s="32"/>
      <c r="E293" s="32" t="s">
        <v>912</v>
      </c>
      <c r="F293" s="32" t="s">
        <v>1305</v>
      </c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</row>
    <row r="294" spans="1:21" x14ac:dyDescent="0.3">
      <c r="A294" s="32"/>
      <c r="B294" s="32"/>
      <c r="C294" s="32"/>
      <c r="D294" s="32"/>
      <c r="E294" s="32" t="s">
        <v>921</v>
      </c>
      <c r="F294" s="32" t="s">
        <v>1306</v>
      </c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</row>
    <row r="295" spans="1:21" x14ac:dyDescent="0.3">
      <c r="A295" s="32"/>
      <c r="B295" s="32"/>
      <c r="C295" s="32"/>
      <c r="D295" s="32"/>
      <c r="E295" s="32" t="s">
        <v>930</v>
      </c>
      <c r="F295" s="32" t="s">
        <v>1307</v>
      </c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</row>
    <row r="296" spans="1:21" x14ac:dyDescent="0.3">
      <c r="A296" s="32"/>
      <c r="B296" s="32"/>
      <c r="C296" s="32"/>
      <c r="D296" s="32"/>
      <c r="E296" s="32" t="s">
        <v>939</v>
      </c>
      <c r="F296" s="32" t="s">
        <v>1308</v>
      </c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</row>
    <row r="297" spans="1:21" x14ac:dyDescent="0.3">
      <c r="A297" s="32"/>
      <c r="B297" s="32"/>
      <c r="C297" s="32"/>
      <c r="D297" s="32"/>
      <c r="E297" s="32" t="s">
        <v>948</v>
      </c>
      <c r="F297" s="32" t="s">
        <v>1309</v>
      </c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</row>
    <row r="298" spans="1:21" x14ac:dyDescent="0.3">
      <c r="A298" s="32"/>
      <c r="B298" s="32"/>
      <c r="C298" s="32"/>
      <c r="D298" s="32"/>
      <c r="E298" s="32" t="s">
        <v>957</v>
      </c>
      <c r="F298" s="32" t="s">
        <v>1310</v>
      </c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</row>
    <row r="299" spans="1:21" x14ac:dyDescent="0.3">
      <c r="A299" s="32"/>
      <c r="B299" s="32"/>
      <c r="C299" s="32"/>
      <c r="D299" s="32"/>
      <c r="E299" s="32" t="s">
        <v>966</v>
      </c>
      <c r="F299" s="32" t="s">
        <v>1311</v>
      </c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</row>
    <row r="300" spans="1:21" x14ac:dyDescent="0.3">
      <c r="A300" s="32"/>
      <c r="B300" s="32"/>
      <c r="C300" s="32"/>
      <c r="D300" s="32"/>
      <c r="E300" s="32" t="s">
        <v>975</v>
      </c>
      <c r="F300" s="32" t="s">
        <v>1312</v>
      </c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</row>
    <row r="301" spans="1:21" x14ac:dyDescent="0.3">
      <c r="A301" s="32"/>
      <c r="B301" s="32"/>
      <c r="C301" s="32"/>
      <c r="D301" s="32"/>
      <c r="E301" s="32" t="s">
        <v>984</v>
      </c>
      <c r="F301" s="32" t="s">
        <v>1313</v>
      </c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</row>
    <row r="302" spans="1:21" x14ac:dyDescent="0.3">
      <c r="A302" s="32"/>
      <c r="B302" s="32"/>
      <c r="C302" s="32"/>
      <c r="D302" s="32"/>
      <c r="E302" s="32" t="s">
        <v>993</v>
      </c>
      <c r="F302" s="32" t="s">
        <v>1314</v>
      </c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</row>
    <row r="303" spans="1:21" x14ac:dyDescent="0.3">
      <c r="A303" s="32"/>
      <c r="B303" s="32"/>
      <c r="C303" s="32"/>
      <c r="D303" s="32"/>
      <c r="E303" s="32" t="s">
        <v>1002</v>
      </c>
      <c r="F303" s="32" t="s">
        <v>1315</v>
      </c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1" x14ac:dyDescent="0.3">
      <c r="A304" s="32"/>
      <c r="B304" s="32"/>
      <c r="C304" s="32"/>
      <c r="D304" s="32"/>
      <c r="E304" s="32" t="s">
        <v>1011</v>
      </c>
      <c r="F304" s="32" t="s">
        <v>1316</v>
      </c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</row>
    <row r="305" spans="1:21" x14ac:dyDescent="0.3">
      <c r="A305" s="32"/>
      <c r="B305" s="32"/>
      <c r="C305" s="32"/>
      <c r="D305" s="32"/>
      <c r="E305" s="32" t="s">
        <v>1020</v>
      </c>
      <c r="F305" s="32" t="s">
        <v>1317</v>
      </c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</row>
    <row r="306" spans="1:21" x14ac:dyDescent="0.3">
      <c r="A306" s="32"/>
      <c r="B306" s="32"/>
      <c r="C306" s="32"/>
      <c r="D306" s="32"/>
      <c r="E306" s="32" t="s">
        <v>1029</v>
      </c>
      <c r="F306" s="32" t="s">
        <v>1318</v>
      </c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</row>
    <row r="307" spans="1:21" x14ac:dyDescent="0.3">
      <c r="A307" s="32"/>
      <c r="B307" s="32"/>
      <c r="C307" s="32"/>
      <c r="D307" s="32"/>
      <c r="E307" s="32" t="s">
        <v>1038</v>
      </c>
      <c r="F307" s="32" t="s">
        <v>1319</v>
      </c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</row>
    <row r="308" spans="1:21" x14ac:dyDescent="0.3">
      <c r="A308" s="32"/>
      <c r="B308" s="32"/>
      <c r="C308" s="32"/>
      <c r="D308" s="32"/>
      <c r="E308" s="32" t="s">
        <v>1047</v>
      </c>
      <c r="F308" s="32" t="s">
        <v>1320</v>
      </c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</row>
    <row r="309" spans="1:21" x14ac:dyDescent="0.3">
      <c r="A309" s="32"/>
      <c r="B309" s="32"/>
      <c r="C309" s="32"/>
      <c r="D309" s="32"/>
      <c r="E309" s="32" t="s">
        <v>1056</v>
      </c>
      <c r="F309" s="32" t="s">
        <v>1321</v>
      </c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</row>
    <row r="310" spans="1:21" x14ac:dyDescent="0.3">
      <c r="A310" s="32"/>
      <c r="B310" s="32"/>
      <c r="C310" s="32"/>
      <c r="D310" s="32"/>
      <c r="E310" s="32" t="s">
        <v>1065</v>
      </c>
      <c r="F310" s="32" t="s">
        <v>1322</v>
      </c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</row>
    <row r="311" spans="1:21" x14ac:dyDescent="0.3">
      <c r="A311" s="32"/>
      <c r="B311" s="32"/>
      <c r="C311" s="32"/>
      <c r="D311" s="32"/>
      <c r="E311" s="32" t="s">
        <v>1074</v>
      </c>
      <c r="F311" s="32" t="s">
        <v>1323</v>
      </c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</row>
    <row r="312" spans="1:21" x14ac:dyDescent="0.3">
      <c r="A312" s="32"/>
      <c r="B312" s="32"/>
      <c r="C312" s="32"/>
      <c r="D312" s="32"/>
      <c r="E312" s="32" t="s">
        <v>1083</v>
      </c>
      <c r="F312" s="32" t="s">
        <v>1324</v>
      </c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</row>
    <row r="313" spans="1:21" x14ac:dyDescent="0.3">
      <c r="A313" s="32"/>
      <c r="B313" s="32"/>
      <c r="C313" s="32"/>
      <c r="D313" s="32"/>
      <c r="E313" s="32" t="s">
        <v>1092</v>
      </c>
      <c r="F313" s="32" t="s">
        <v>1325</v>
      </c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</row>
    <row r="314" spans="1:21" x14ac:dyDescent="0.3">
      <c r="A314" s="32"/>
      <c r="B314" s="32"/>
      <c r="C314" s="32"/>
      <c r="D314" s="32"/>
      <c r="E314" s="32" t="s">
        <v>1101</v>
      </c>
      <c r="F314" s="32" t="s">
        <v>1326</v>
      </c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</row>
    <row r="315" spans="1:21" x14ac:dyDescent="0.3">
      <c r="A315" s="32"/>
      <c r="B315" s="32"/>
      <c r="C315" s="32"/>
      <c r="D315" s="32"/>
      <c r="E315" s="32" t="s">
        <v>1110</v>
      </c>
      <c r="F315" s="32" t="s">
        <v>1327</v>
      </c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</row>
    <row r="316" spans="1:21" x14ac:dyDescent="0.3">
      <c r="A316" s="32"/>
      <c r="B316" s="32"/>
      <c r="C316" s="32"/>
      <c r="D316" s="32"/>
      <c r="E316" s="32" t="s">
        <v>232</v>
      </c>
      <c r="F316" s="32" t="s">
        <v>1328</v>
      </c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</row>
    <row r="317" spans="1:21" x14ac:dyDescent="0.3">
      <c r="A317" s="32"/>
      <c r="B317" s="32"/>
      <c r="C317" s="32"/>
      <c r="D317" s="32"/>
      <c r="E317" s="32" t="s">
        <v>245</v>
      </c>
      <c r="F317" s="32" t="s">
        <v>1329</v>
      </c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x14ac:dyDescent="0.3">
      <c r="A318" s="32"/>
      <c r="B318" s="32"/>
      <c r="C318" s="32"/>
      <c r="D318" s="32"/>
      <c r="E318" s="32" t="s">
        <v>257</v>
      </c>
      <c r="F318" s="32" t="s">
        <v>1330</v>
      </c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x14ac:dyDescent="0.3">
      <c r="A319" s="32"/>
      <c r="B319" s="32"/>
      <c r="C319" s="32"/>
      <c r="D319" s="32"/>
      <c r="E319" s="32" t="s">
        <v>269</v>
      </c>
      <c r="F319" s="32" t="s">
        <v>1331</v>
      </c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x14ac:dyDescent="0.3">
      <c r="A320" s="32"/>
      <c r="B320" s="32"/>
      <c r="C320" s="32"/>
      <c r="D320" s="32"/>
      <c r="E320" s="32" t="s">
        <v>282</v>
      </c>
      <c r="F320" s="32" t="s">
        <v>1332</v>
      </c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x14ac:dyDescent="0.3">
      <c r="A321" s="32"/>
      <c r="B321" s="32"/>
      <c r="C321" s="32"/>
      <c r="D321" s="32"/>
      <c r="E321" s="32" t="s">
        <v>295</v>
      </c>
      <c r="F321" s="32" t="s">
        <v>1333</v>
      </c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x14ac:dyDescent="0.3">
      <c r="A322" s="32"/>
      <c r="B322" s="32"/>
      <c r="C322" s="32"/>
      <c r="D322" s="32"/>
      <c r="E322" s="32" t="s">
        <v>305</v>
      </c>
      <c r="F322" s="32" t="s">
        <v>1334</v>
      </c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</row>
    <row r="323" spans="1:21" x14ac:dyDescent="0.3">
      <c r="A323" s="32"/>
      <c r="B323" s="32"/>
      <c r="C323" s="32"/>
      <c r="D323" s="32"/>
      <c r="E323" s="32" t="s">
        <v>315</v>
      </c>
      <c r="F323" s="32" t="s">
        <v>1335</v>
      </c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</row>
    <row r="324" spans="1:21" x14ac:dyDescent="0.3">
      <c r="A324" s="32"/>
      <c r="B324" s="32"/>
      <c r="C324" s="32"/>
      <c r="D324" s="32"/>
      <c r="E324" s="32" t="s">
        <v>324</v>
      </c>
      <c r="F324" s="32" t="s">
        <v>1336</v>
      </c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</row>
    <row r="325" spans="1:21" x14ac:dyDescent="0.3">
      <c r="A325" s="32"/>
      <c r="B325" s="32"/>
      <c r="C325" s="32"/>
      <c r="D325" s="32"/>
      <c r="E325" s="32" t="s">
        <v>333</v>
      </c>
      <c r="F325" s="32" t="s">
        <v>1337</v>
      </c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</row>
    <row r="326" spans="1:21" x14ac:dyDescent="0.3">
      <c r="A326" s="32"/>
      <c r="B326" s="32"/>
      <c r="C326" s="32"/>
      <c r="D326" s="32"/>
      <c r="E326" s="32" t="s">
        <v>342</v>
      </c>
      <c r="F326" s="32" t="s">
        <v>1338</v>
      </c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</row>
    <row r="327" spans="1:21" x14ac:dyDescent="0.3">
      <c r="A327" s="32"/>
      <c r="B327" s="32"/>
      <c r="C327" s="32"/>
      <c r="D327" s="32"/>
      <c r="E327" s="32" t="s">
        <v>352</v>
      </c>
      <c r="F327" s="32" t="s">
        <v>1339</v>
      </c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</row>
    <row r="328" spans="1:21" x14ac:dyDescent="0.3">
      <c r="A328" s="32"/>
      <c r="B328" s="32"/>
      <c r="C328" s="32"/>
      <c r="D328" s="32"/>
      <c r="E328" s="32" t="s">
        <v>362</v>
      </c>
      <c r="F328" s="32" t="s">
        <v>1340</v>
      </c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</row>
    <row r="329" spans="1:21" x14ac:dyDescent="0.3">
      <c r="A329" s="32"/>
      <c r="B329" s="32"/>
      <c r="C329" s="32"/>
      <c r="D329" s="32"/>
      <c r="E329" s="32" t="s">
        <v>371</v>
      </c>
      <c r="F329" s="32" t="s">
        <v>1341</v>
      </c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</row>
    <row r="330" spans="1:21" x14ac:dyDescent="0.3">
      <c r="A330" s="32"/>
      <c r="B330" s="32"/>
      <c r="C330" s="32"/>
      <c r="D330" s="32"/>
      <c r="E330" s="32" t="s">
        <v>380</v>
      </c>
      <c r="F330" s="32" t="s">
        <v>1342</v>
      </c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21" x14ac:dyDescent="0.3">
      <c r="A331" s="32"/>
      <c r="B331" s="32"/>
      <c r="C331" s="32"/>
      <c r="D331" s="32"/>
      <c r="E331" s="32" t="s">
        <v>389</v>
      </c>
      <c r="F331" s="32" t="s">
        <v>1343</v>
      </c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</row>
    <row r="332" spans="1:21" x14ac:dyDescent="0.3">
      <c r="A332" s="32"/>
      <c r="B332" s="32"/>
      <c r="C332" s="32"/>
      <c r="D332" s="32"/>
      <c r="E332" s="32" t="s">
        <v>398</v>
      </c>
      <c r="F332" s="32" t="s">
        <v>1344</v>
      </c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</row>
    <row r="333" spans="1:21" x14ac:dyDescent="0.3">
      <c r="A333" s="32"/>
      <c r="B333" s="32"/>
      <c r="C333" s="32"/>
      <c r="D333" s="32"/>
      <c r="E333" s="32" t="s">
        <v>407</v>
      </c>
      <c r="F333" s="32" t="s">
        <v>1345</v>
      </c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21" x14ac:dyDescent="0.3">
      <c r="A334" s="32"/>
      <c r="B334" s="32"/>
      <c r="C334" s="32"/>
      <c r="D334" s="32"/>
      <c r="E334" s="32" t="s">
        <v>417</v>
      </c>
      <c r="F334" s="32" t="s">
        <v>1346</v>
      </c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</row>
    <row r="335" spans="1:21" x14ac:dyDescent="0.3">
      <c r="A335" s="32"/>
      <c r="B335" s="32"/>
      <c r="C335" s="32"/>
      <c r="D335" s="32"/>
      <c r="E335" s="32" t="s">
        <v>427</v>
      </c>
      <c r="F335" s="32" t="s">
        <v>1347</v>
      </c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</row>
    <row r="336" spans="1:21" x14ac:dyDescent="0.3">
      <c r="A336" s="32"/>
      <c r="B336" s="32"/>
      <c r="C336" s="32"/>
      <c r="D336" s="32"/>
      <c r="E336" s="32" t="s">
        <v>436</v>
      </c>
      <c r="F336" s="32" t="s">
        <v>1348</v>
      </c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</row>
    <row r="337" spans="1:21" x14ac:dyDescent="0.3">
      <c r="A337" s="32"/>
      <c r="B337" s="32"/>
      <c r="C337" s="32"/>
      <c r="D337" s="32"/>
      <c r="E337" s="32" t="s">
        <v>445</v>
      </c>
      <c r="F337" s="32" t="s">
        <v>1349</v>
      </c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</row>
    <row r="338" spans="1:21" x14ac:dyDescent="0.3">
      <c r="A338" s="32"/>
      <c r="B338" s="32"/>
      <c r="C338" s="32"/>
      <c r="D338" s="32"/>
      <c r="E338" s="32" t="s">
        <v>454</v>
      </c>
      <c r="F338" s="32" t="s">
        <v>1350</v>
      </c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</row>
    <row r="339" spans="1:21" x14ac:dyDescent="0.3">
      <c r="A339" s="32"/>
      <c r="B339" s="32"/>
      <c r="C339" s="32"/>
      <c r="D339" s="32"/>
      <c r="E339" s="32" t="s">
        <v>463</v>
      </c>
      <c r="F339" s="32" t="s">
        <v>1351</v>
      </c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</row>
    <row r="340" spans="1:21" x14ac:dyDescent="0.3">
      <c r="A340" s="32"/>
      <c r="B340" s="32"/>
      <c r="C340" s="32"/>
      <c r="D340" s="32"/>
      <c r="E340" s="32" t="s">
        <v>472</v>
      </c>
      <c r="F340" s="32" t="s">
        <v>1352</v>
      </c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</row>
    <row r="341" spans="1:21" x14ac:dyDescent="0.3">
      <c r="A341" s="32"/>
      <c r="B341" s="32"/>
      <c r="C341" s="32"/>
      <c r="D341" s="32"/>
      <c r="E341" s="32" t="s">
        <v>481</v>
      </c>
      <c r="F341" s="32" t="s">
        <v>1353</v>
      </c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</row>
    <row r="342" spans="1:21" x14ac:dyDescent="0.3">
      <c r="A342" s="32"/>
      <c r="B342" s="32"/>
      <c r="C342" s="32"/>
      <c r="D342" s="32"/>
      <c r="E342" s="32" t="s">
        <v>490</v>
      </c>
      <c r="F342" s="32" t="s">
        <v>1354</v>
      </c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</row>
    <row r="343" spans="1:21" x14ac:dyDescent="0.3">
      <c r="A343" s="32"/>
      <c r="B343" s="32"/>
      <c r="C343" s="32"/>
      <c r="D343" s="32"/>
      <c r="E343" s="32" t="s">
        <v>499</v>
      </c>
      <c r="F343" s="32" t="s">
        <v>1355</v>
      </c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</row>
    <row r="344" spans="1:21" x14ac:dyDescent="0.3">
      <c r="A344" s="32"/>
      <c r="B344" s="32"/>
      <c r="C344" s="32"/>
      <c r="D344" s="32"/>
      <c r="E344" s="32" t="s">
        <v>508</v>
      </c>
      <c r="F344" s="32" t="s">
        <v>1356</v>
      </c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</row>
    <row r="345" spans="1:21" x14ac:dyDescent="0.3">
      <c r="A345" s="32"/>
      <c r="B345" s="32"/>
      <c r="C345" s="32"/>
      <c r="D345" s="32"/>
      <c r="E345" s="32" t="s">
        <v>517</v>
      </c>
      <c r="F345" s="32" t="s">
        <v>1357</v>
      </c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1" x14ac:dyDescent="0.3">
      <c r="A346" s="32"/>
      <c r="B346" s="32"/>
      <c r="C346" s="32"/>
      <c r="D346" s="32"/>
      <c r="E346" s="32" t="s">
        <v>526</v>
      </c>
      <c r="F346" s="32" t="s">
        <v>1358</v>
      </c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</row>
    <row r="347" spans="1:21" x14ac:dyDescent="0.3">
      <c r="A347" s="32"/>
      <c r="B347" s="32"/>
      <c r="C347" s="32"/>
      <c r="D347" s="32"/>
      <c r="E347" s="32" t="s">
        <v>535</v>
      </c>
      <c r="F347" s="32" t="s">
        <v>1359</v>
      </c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</row>
    <row r="348" spans="1:21" x14ac:dyDescent="0.3">
      <c r="A348" s="32"/>
      <c r="B348" s="32"/>
      <c r="C348" s="32"/>
      <c r="D348" s="32"/>
      <c r="E348" s="32" t="s">
        <v>544</v>
      </c>
      <c r="F348" s="32" t="s">
        <v>1360</v>
      </c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</row>
    <row r="349" spans="1:21" x14ac:dyDescent="0.3">
      <c r="A349" s="32"/>
      <c r="B349" s="32"/>
      <c r="C349" s="32"/>
      <c r="D349" s="32"/>
      <c r="E349" s="32" t="s">
        <v>553</v>
      </c>
      <c r="F349" s="32" t="s">
        <v>1361</v>
      </c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1" x14ac:dyDescent="0.3">
      <c r="A350" s="32"/>
      <c r="B350" s="32"/>
      <c r="C350" s="32"/>
      <c r="D350" s="32"/>
      <c r="E350" s="32" t="s">
        <v>562</v>
      </c>
      <c r="F350" s="32" t="s">
        <v>1362</v>
      </c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</row>
    <row r="351" spans="1:21" x14ac:dyDescent="0.3">
      <c r="A351" s="32"/>
      <c r="B351" s="32"/>
      <c r="C351" s="32"/>
      <c r="D351" s="32"/>
      <c r="E351" s="32" t="s">
        <v>571</v>
      </c>
      <c r="F351" s="32" t="s">
        <v>1363</v>
      </c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</row>
    <row r="352" spans="1:21" x14ac:dyDescent="0.3">
      <c r="A352" s="32"/>
      <c r="B352" s="32"/>
      <c r="C352" s="32"/>
      <c r="D352" s="32"/>
      <c r="E352" s="32" t="s">
        <v>580</v>
      </c>
      <c r="F352" s="32" t="s">
        <v>1364</v>
      </c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</row>
    <row r="353" spans="1:21" x14ac:dyDescent="0.3">
      <c r="A353" s="32"/>
      <c r="B353" s="32"/>
      <c r="C353" s="32"/>
      <c r="D353" s="32"/>
      <c r="E353" s="32" t="s">
        <v>589</v>
      </c>
      <c r="F353" s="32" t="s">
        <v>1365</v>
      </c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</row>
    <row r="354" spans="1:21" x14ac:dyDescent="0.3">
      <c r="A354" s="32"/>
      <c r="B354" s="32"/>
      <c r="C354" s="32"/>
      <c r="D354" s="32"/>
      <c r="E354" s="32" t="s">
        <v>598</v>
      </c>
      <c r="F354" s="32" t="s">
        <v>1366</v>
      </c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</row>
    <row r="355" spans="1:21" x14ac:dyDescent="0.3">
      <c r="A355" s="32"/>
      <c r="B355" s="32"/>
      <c r="C355" s="32"/>
      <c r="D355" s="32"/>
      <c r="E355" s="32" t="s">
        <v>607</v>
      </c>
      <c r="F355" s="32" t="s">
        <v>1367</v>
      </c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</row>
    <row r="356" spans="1:21" x14ac:dyDescent="0.3">
      <c r="A356" s="32"/>
      <c r="B356" s="32"/>
      <c r="C356" s="32"/>
      <c r="D356" s="32"/>
      <c r="E356" s="32" t="s">
        <v>616</v>
      </c>
      <c r="F356" s="32" t="s">
        <v>1368</v>
      </c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</row>
    <row r="357" spans="1:21" x14ac:dyDescent="0.3">
      <c r="A357" s="32"/>
      <c r="B357" s="32"/>
      <c r="C357" s="32"/>
      <c r="D357" s="32"/>
      <c r="E357" s="32" t="s">
        <v>625</v>
      </c>
      <c r="F357" s="32" t="s">
        <v>1369</v>
      </c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</row>
    <row r="358" spans="1:21" x14ac:dyDescent="0.3">
      <c r="A358" s="32"/>
      <c r="B358" s="32"/>
      <c r="C358" s="32"/>
      <c r="D358" s="32"/>
      <c r="E358" s="32" t="s">
        <v>634</v>
      </c>
      <c r="F358" s="32" t="s">
        <v>1370</v>
      </c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</row>
    <row r="359" spans="1:21" x14ac:dyDescent="0.3">
      <c r="A359" s="32"/>
      <c r="B359" s="32"/>
      <c r="C359" s="32"/>
      <c r="D359" s="32"/>
      <c r="E359" s="32" t="s">
        <v>643</v>
      </c>
      <c r="F359" s="32" t="s">
        <v>1371</v>
      </c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</row>
    <row r="360" spans="1:21" x14ac:dyDescent="0.3">
      <c r="A360" s="32"/>
      <c r="B360" s="32"/>
      <c r="C360" s="32"/>
      <c r="D360" s="32"/>
      <c r="E360" s="32" t="s">
        <v>652</v>
      </c>
      <c r="F360" s="32" t="s">
        <v>1372</v>
      </c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</row>
    <row r="361" spans="1:21" x14ac:dyDescent="0.3">
      <c r="A361" s="32"/>
      <c r="B361" s="32"/>
      <c r="C361" s="32"/>
      <c r="D361" s="32"/>
      <c r="E361" s="32" t="s">
        <v>661</v>
      </c>
      <c r="F361" s="32" t="s">
        <v>1373</v>
      </c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</row>
    <row r="362" spans="1:21" x14ac:dyDescent="0.3">
      <c r="A362" s="32"/>
      <c r="B362" s="32"/>
      <c r="C362" s="32"/>
      <c r="D362" s="32"/>
      <c r="E362" s="32" t="s">
        <v>670</v>
      </c>
      <c r="F362" s="32" t="s">
        <v>1374</v>
      </c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</row>
    <row r="363" spans="1:21" x14ac:dyDescent="0.3">
      <c r="A363" s="32"/>
      <c r="B363" s="32"/>
      <c r="C363" s="32"/>
      <c r="D363" s="32"/>
      <c r="E363" s="32" t="s">
        <v>679</v>
      </c>
      <c r="F363" s="32" t="s">
        <v>1375</v>
      </c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</row>
    <row r="364" spans="1:21" x14ac:dyDescent="0.3">
      <c r="A364" s="32"/>
      <c r="B364" s="32"/>
      <c r="C364" s="32"/>
      <c r="D364" s="32"/>
      <c r="E364" s="32" t="s">
        <v>688</v>
      </c>
      <c r="F364" s="32" t="s">
        <v>1376</v>
      </c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</row>
    <row r="365" spans="1:21" x14ac:dyDescent="0.3">
      <c r="A365" s="32"/>
      <c r="B365" s="32"/>
      <c r="C365" s="32"/>
      <c r="D365" s="32"/>
      <c r="E365" s="32" t="s">
        <v>697</v>
      </c>
      <c r="F365" s="32" t="s">
        <v>1377</v>
      </c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</row>
    <row r="366" spans="1:21" x14ac:dyDescent="0.3">
      <c r="A366" s="32"/>
      <c r="B366" s="32"/>
      <c r="C366" s="32"/>
      <c r="D366" s="32"/>
      <c r="E366" s="32" t="s">
        <v>706</v>
      </c>
      <c r="F366" s="32" t="s">
        <v>1378</v>
      </c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</row>
    <row r="367" spans="1:21" x14ac:dyDescent="0.3">
      <c r="A367" s="32"/>
      <c r="B367" s="32"/>
      <c r="C367" s="32"/>
      <c r="D367" s="32"/>
      <c r="E367" s="32" t="s">
        <v>715</v>
      </c>
      <c r="F367" s="32" t="s">
        <v>1379</v>
      </c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</row>
    <row r="368" spans="1:21" x14ac:dyDescent="0.3">
      <c r="A368" s="32"/>
      <c r="B368" s="32"/>
      <c r="C368" s="32"/>
      <c r="D368" s="32"/>
      <c r="E368" s="32" t="s">
        <v>724</v>
      </c>
      <c r="F368" s="32" t="s">
        <v>1380</v>
      </c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</row>
    <row r="369" spans="1:21" x14ac:dyDescent="0.3">
      <c r="A369" s="32"/>
      <c r="B369" s="32"/>
      <c r="C369" s="32"/>
      <c r="D369" s="32"/>
      <c r="E369" s="32" t="s">
        <v>733</v>
      </c>
      <c r="F369" s="32" t="s">
        <v>1381</v>
      </c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</row>
    <row r="370" spans="1:21" x14ac:dyDescent="0.3">
      <c r="A370" s="32"/>
      <c r="B370" s="32"/>
      <c r="C370" s="32"/>
      <c r="D370" s="32"/>
      <c r="E370" s="32" t="s">
        <v>742</v>
      </c>
      <c r="F370" s="32" t="s">
        <v>1382</v>
      </c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</row>
    <row r="371" spans="1:21" x14ac:dyDescent="0.3">
      <c r="A371" s="32"/>
      <c r="B371" s="32"/>
      <c r="C371" s="32"/>
      <c r="D371" s="32"/>
      <c r="E371" s="32" t="s">
        <v>751</v>
      </c>
      <c r="F371" s="32" t="s">
        <v>1383</v>
      </c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</row>
    <row r="372" spans="1:21" x14ac:dyDescent="0.3">
      <c r="A372" s="32"/>
      <c r="B372" s="32"/>
      <c r="C372" s="32"/>
      <c r="D372" s="32"/>
      <c r="E372" s="32" t="s">
        <v>760</v>
      </c>
      <c r="F372" s="32" t="s">
        <v>1384</v>
      </c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</row>
    <row r="373" spans="1:21" x14ac:dyDescent="0.3">
      <c r="A373" s="32"/>
      <c r="B373" s="32"/>
      <c r="C373" s="32"/>
      <c r="D373" s="32"/>
      <c r="E373" s="32" t="s">
        <v>769</v>
      </c>
      <c r="F373" s="32" t="s">
        <v>1385</v>
      </c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</row>
    <row r="374" spans="1:21" x14ac:dyDescent="0.3">
      <c r="A374" s="32"/>
      <c r="B374" s="32"/>
      <c r="C374" s="32"/>
      <c r="D374" s="32"/>
      <c r="E374" s="32" t="s">
        <v>778</v>
      </c>
      <c r="F374" s="32" t="s">
        <v>1386</v>
      </c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</row>
    <row r="375" spans="1:21" x14ac:dyDescent="0.3">
      <c r="A375" s="32"/>
      <c r="B375" s="32"/>
      <c r="C375" s="32"/>
      <c r="D375" s="32"/>
      <c r="E375" s="32" t="s">
        <v>787</v>
      </c>
      <c r="F375" s="32" t="s">
        <v>1387</v>
      </c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</row>
    <row r="376" spans="1:21" x14ac:dyDescent="0.3">
      <c r="A376" s="32"/>
      <c r="B376" s="32"/>
      <c r="C376" s="32"/>
      <c r="D376" s="32"/>
      <c r="E376" s="32" t="s">
        <v>796</v>
      </c>
      <c r="F376" s="32" t="s">
        <v>1388</v>
      </c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</row>
    <row r="377" spans="1:21" x14ac:dyDescent="0.3">
      <c r="A377" s="32"/>
      <c r="B377" s="32"/>
      <c r="C377" s="32"/>
      <c r="D377" s="32"/>
      <c r="E377" s="32" t="s">
        <v>805</v>
      </c>
      <c r="F377" s="32" t="s">
        <v>1389</v>
      </c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1:21" x14ac:dyDescent="0.3">
      <c r="A378" s="32"/>
      <c r="B378" s="32"/>
      <c r="C378" s="32"/>
      <c r="D378" s="32"/>
      <c r="E378" s="32" t="s">
        <v>814</v>
      </c>
      <c r="F378" s="32" t="s">
        <v>1390</v>
      </c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</row>
    <row r="379" spans="1:21" x14ac:dyDescent="0.3">
      <c r="A379" s="32"/>
      <c r="B379" s="32"/>
      <c r="C379" s="32"/>
      <c r="D379" s="32"/>
      <c r="E379" s="32" t="s">
        <v>823</v>
      </c>
      <c r="F379" s="32" t="s">
        <v>1391</v>
      </c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</row>
    <row r="380" spans="1:21" x14ac:dyDescent="0.3">
      <c r="A380" s="32"/>
      <c r="B380" s="32"/>
      <c r="C380" s="32"/>
      <c r="D380" s="32"/>
      <c r="E380" s="32" t="s">
        <v>832</v>
      </c>
      <c r="F380" s="32" t="s">
        <v>1392</v>
      </c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</row>
    <row r="381" spans="1:21" x14ac:dyDescent="0.3">
      <c r="A381" s="32"/>
      <c r="B381" s="32"/>
      <c r="C381" s="32"/>
      <c r="D381" s="32"/>
      <c r="E381" s="32" t="s">
        <v>841</v>
      </c>
      <c r="F381" s="32" t="s">
        <v>1393</v>
      </c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</row>
    <row r="382" spans="1:21" x14ac:dyDescent="0.3">
      <c r="A382" s="32"/>
      <c r="B382" s="32"/>
      <c r="C382" s="32"/>
      <c r="D382" s="32"/>
      <c r="E382" s="32" t="s">
        <v>850</v>
      </c>
      <c r="F382" s="32" t="s">
        <v>1394</v>
      </c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</row>
    <row r="383" spans="1:21" x14ac:dyDescent="0.3">
      <c r="A383" s="32"/>
      <c r="B383" s="32"/>
      <c r="C383" s="32"/>
      <c r="D383" s="32"/>
      <c r="E383" s="32" t="s">
        <v>859</v>
      </c>
      <c r="F383" s="32" t="s">
        <v>1395</v>
      </c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</row>
    <row r="384" spans="1:21" x14ac:dyDescent="0.3">
      <c r="A384" s="32"/>
      <c r="B384" s="32"/>
      <c r="C384" s="32"/>
      <c r="D384" s="32"/>
      <c r="E384" s="32" t="s">
        <v>868</v>
      </c>
      <c r="F384" s="32" t="s">
        <v>1396</v>
      </c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</row>
    <row r="385" spans="1:21" x14ac:dyDescent="0.3">
      <c r="A385" s="32"/>
      <c r="B385" s="32"/>
      <c r="C385" s="32"/>
      <c r="D385" s="32"/>
      <c r="E385" s="32" t="s">
        <v>877</v>
      </c>
      <c r="F385" s="32" t="s">
        <v>1397</v>
      </c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</row>
    <row r="386" spans="1:21" x14ac:dyDescent="0.3">
      <c r="A386" s="32"/>
      <c r="B386" s="32"/>
      <c r="C386" s="32"/>
      <c r="D386" s="32"/>
      <c r="E386" s="32" t="s">
        <v>886</v>
      </c>
      <c r="F386" s="32" t="s">
        <v>1398</v>
      </c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</row>
    <row r="387" spans="1:21" x14ac:dyDescent="0.3">
      <c r="A387" s="32"/>
      <c r="B387" s="32"/>
      <c r="C387" s="32"/>
      <c r="D387" s="32"/>
      <c r="E387" s="32" t="s">
        <v>895</v>
      </c>
      <c r="F387" s="32" t="s">
        <v>1399</v>
      </c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</row>
    <row r="388" spans="1:21" x14ac:dyDescent="0.3">
      <c r="A388" s="32"/>
      <c r="B388" s="32"/>
      <c r="C388" s="32"/>
      <c r="D388" s="32"/>
      <c r="E388" s="32" t="s">
        <v>904</v>
      </c>
      <c r="F388" s="32" t="s">
        <v>1400</v>
      </c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</row>
    <row r="389" spans="1:21" x14ac:dyDescent="0.3">
      <c r="A389" s="32"/>
      <c r="B389" s="32"/>
      <c r="C389" s="32"/>
      <c r="D389" s="32"/>
      <c r="E389" s="32" t="s">
        <v>913</v>
      </c>
      <c r="F389" s="32" t="s">
        <v>1401</v>
      </c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</row>
    <row r="390" spans="1:21" x14ac:dyDescent="0.3">
      <c r="A390" s="32"/>
      <c r="B390" s="32"/>
      <c r="C390" s="32"/>
      <c r="D390" s="32"/>
      <c r="E390" s="32" t="s">
        <v>922</v>
      </c>
      <c r="F390" s="32" t="s">
        <v>1402</v>
      </c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</row>
    <row r="391" spans="1:21" x14ac:dyDescent="0.3">
      <c r="A391" s="32"/>
      <c r="B391" s="32"/>
      <c r="C391" s="32"/>
      <c r="D391" s="32"/>
      <c r="E391" s="32" t="s">
        <v>931</v>
      </c>
      <c r="F391" s="32" t="s">
        <v>1403</v>
      </c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</row>
    <row r="392" spans="1:21" x14ac:dyDescent="0.3">
      <c r="A392" s="32"/>
      <c r="B392" s="32"/>
      <c r="C392" s="32"/>
      <c r="D392" s="32"/>
      <c r="E392" s="32" t="s">
        <v>940</v>
      </c>
      <c r="F392" s="32" t="s">
        <v>1404</v>
      </c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</row>
    <row r="393" spans="1:21" x14ac:dyDescent="0.3">
      <c r="A393" s="32"/>
      <c r="B393" s="32"/>
      <c r="C393" s="32"/>
      <c r="D393" s="32"/>
      <c r="E393" s="32" t="s">
        <v>949</v>
      </c>
      <c r="F393" s="32" t="s">
        <v>1405</v>
      </c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</row>
    <row r="394" spans="1:21" x14ac:dyDescent="0.3">
      <c r="A394" s="32"/>
      <c r="B394" s="32"/>
      <c r="C394" s="32"/>
      <c r="D394" s="32"/>
      <c r="E394" s="32" t="s">
        <v>958</v>
      </c>
      <c r="F394" s="32" t="s">
        <v>1406</v>
      </c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</row>
    <row r="395" spans="1:21" x14ac:dyDescent="0.3">
      <c r="A395" s="32"/>
      <c r="B395" s="32"/>
      <c r="C395" s="32"/>
      <c r="D395" s="32"/>
      <c r="E395" s="32" t="s">
        <v>967</v>
      </c>
      <c r="F395" s="32" t="s">
        <v>1407</v>
      </c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1" x14ac:dyDescent="0.3">
      <c r="A396" s="32"/>
      <c r="B396" s="32"/>
      <c r="C396" s="32"/>
      <c r="D396" s="32"/>
      <c r="E396" s="32" t="s">
        <v>976</v>
      </c>
      <c r="F396" s="32" t="s">
        <v>1408</v>
      </c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</row>
    <row r="397" spans="1:21" x14ac:dyDescent="0.3">
      <c r="A397" s="32"/>
      <c r="B397" s="32"/>
      <c r="C397" s="32"/>
      <c r="D397" s="32"/>
      <c r="E397" s="32" t="s">
        <v>985</v>
      </c>
      <c r="F397" s="32" t="s">
        <v>1409</v>
      </c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</row>
    <row r="398" spans="1:21" x14ac:dyDescent="0.3">
      <c r="A398" s="32"/>
      <c r="B398" s="32"/>
      <c r="C398" s="32"/>
      <c r="D398" s="32"/>
      <c r="E398" s="32" t="s">
        <v>994</v>
      </c>
      <c r="F398" s="32" t="s">
        <v>1410</v>
      </c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</row>
    <row r="399" spans="1:21" x14ac:dyDescent="0.3">
      <c r="A399" s="32"/>
      <c r="B399" s="32"/>
      <c r="C399" s="32"/>
      <c r="D399" s="32"/>
      <c r="E399" s="32" t="s">
        <v>1003</v>
      </c>
      <c r="F399" s="32" t="s">
        <v>1411</v>
      </c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</row>
    <row r="400" spans="1:21" x14ac:dyDescent="0.3">
      <c r="A400" s="32"/>
      <c r="B400" s="32"/>
      <c r="C400" s="32"/>
      <c r="D400" s="32"/>
      <c r="E400" s="32" t="s">
        <v>1012</v>
      </c>
      <c r="F400" s="32" t="s">
        <v>1412</v>
      </c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</row>
    <row r="401" spans="1:21" x14ac:dyDescent="0.3">
      <c r="A401" s="32"/>
      <c r="B401" s="32"/>
      <c r="C401" s="32"/>
      <c r="D401" s="32"/>
      <c r="E401" s="32" t="s">
        <v>1021</v>
      </c>
      <c r="F401" s="32" t="s">
        <v>1413</v>
      </c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</row>
    <row r="402" spans="1:21" x14ac:dyDescent="0.3">
      <c r="A402" s="32"/>
      <c r="B402" s="32"/>
      <c r="C402" s="32"/>
      <c r="D402" s="32"/>
      <c r="E402" s="32" t="s">
        <v>1030</v>
      </c>
      <c r="F402" s="32" t="s">
        <v>1414</v>
      </c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</row>
    <row r="403" spans="1:21" x14ac:dyDescent="0.3">
      <c r="A403" s="32"/>
      <c r="B403" s="32"/>
      <c r="C403" s="32"/>
      <c r="D403" s="32"/>
      <c r="E403" s="32" t="s">
        <v>1039</v>
      </c>
      <c r="F403" s="32" t="s">
        <v>1415</v>
      </c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</row>
    <row r="404" spans="1:21" x14ac:dyDescent="0.3">
      <c r="A404" s="32"/>
      <c r="B404" s="32"/>
      <c r="C404" s="32"/>
      <c r="D404" s="32"/>
      <c r="E404" s="32" t="s">
        <v>1048</v>
      </c>
      <c r="F404" s="32" t="s">
        <v>1416</v>
      </c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</row>
    <row r="405" spans="1:21" x14ac:dyDescent="0.3">
      <c r="A405" s="32"/>
      <c r="B405" s="32"/>
      <c r="C405" s="32"/>
      <c r="D405" s="32"/>
      <c r="E405" s="32" t="s">
        <v>1057</v>
      </c>
      <c r="F405" s="32" t="s">
        <v>1417</v>
      </c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</row>
    <row r="406" spans="1:21" x14ac:dyDescent="0.3">
      <c r="A406" s="32"/>
      <c r="B406" s="32"/>
      <c r="C406" s="32"/>
      <c r="D406" s="32"/>
      <c r="E406" s="32" t="s">
        <v>1066</v>
      </c>
      <c r="F406" s="32" t="s">
        <v>1418</v>
      </c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</row>
    <row r="407" spans="1:21" x14ac:dyDescent="0.3">
      <c r="A407" s="32"/>
      <c r="B407" s="32"/>
      <c r="C407" s="32"/>
      <c r="D407" s="32"/>
      <c r="E407" s="32" t="s">
        <v>1075</v>
      </c>
      <c r="F407" s="32" t="s">
        <v>1419</v>
      </c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</row>
    <row r="408" spans="1:21" x14ac:dyDescent="0.3">
      <c r="A408" s="32"/>
      <c r="B408" s="32"/>
      <c r="C408" s="32"/>
      <c r="D408" s="32"/>
      <c r="E408" s="32" t="s">
        <v>1084</v>
      </c>
      <c r="F408" s="32" t="s">
        <v>1420</v>
      </c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</row>
    <row r="409" spans="1:21" x14ac:dyDescent="0.3">
      <c r="A409" s="32"/>
      <c r="B409" s="32"/>
      <c r="C409" s="32"/>
      <c r="D409" s="32"/>
      <c r="E409" s="32" t="s">
        <v>1093</v>
      </c>
      <c r="F409" s="32" t="s">
        <v>1421</v>
      </c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</row>
    <row r="410" spans="1:21" x14ac:dyDescent="0.3">
      <c r="A410" s="32"/>
      <c r="B410" s="32"/>
      <c r="C410" s="32"/>
      <c r="D410" s="32"/>
      <c r="E410" s="32" t="s">
        <v>1102</v>
      </c>
      <c r="F410" s="32" t="s">
        <v>1422</v>
      </c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</row>
    <row r="411" spans="1:21" x14ac:dyDescent="0.3">
      <c r="A411" s="32"/>
      <c r="B411" s="32"/>
      <c r="C411" s="32"/>
      <c r="D411" s="32"/>
      <c r="E411" s="32" t="s">
        <v>1111</v>
      </c>
      <c r="F411" s="32" t="s">
        <v>1423</v>
      </c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</row>
    <row r="412" spans="1:21" x14ac:dyDescent="0.3">
      <c r="A412" s="32"/>
      <c r="B412" s="32"/>
      <c r="C412" s="32"/>
      <c r="D412" s="32"/>
      <c r="E412" s="32" t="s">
        <v>233</v>
      </c>
      <c r="F412" s="32" t="s">
        <v>1424</v>
      </c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</row>
    <row r="413" spans="1:21" x14ac:dyDescent="0.3">
      <c r="A413" s="32"/>
      <c r="B413" s="32"/>
      <c r="C413" s="32"/>
      <c r="D413" s="32"/>
      <c r="E413" s="32" t="s">
        <v>246</v>
      </c>
      <c r="F413" s="32" t="s">
        <v>1425</v>
      </c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</row>
    <row r="414" spans="1:21" x14ac:dyDescent="0.3">
      <c r="A414" s="32"/>
      <c r="B414" s="32"/>
      <c r="C414" s="32"/>
      <c r="D414" s="32"/>
      <c r="E414" s="32" t="s">
        <v>258</v>
      </c>
      <c r="F414" s="32" t="s">
        <v>1426</v>
      </c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</row>
    <row r="415" spans="1:21" x14ac:dyDescent="0.3">
      <c r="A415" s="32"/>
      <c r="B415" s="32"/>
      <c r="C415" s="32"/>
      <c r="D415" s="32"/>
      <c r="E415" s="32" t="s">
        <v>270</v>
      </c>
      <c r="F415" s="32" t="s">
        <v>1427</v>
      </c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</row>
    <row r="416" spans="1:21" x14ac:dyDescent="0.3">
      <c r="A416" s="32"/>
      <c r="B416" s="32"/>
      <c r="C416" s="32"/>
      <c r="D416" s="32"/>
      <c r="E416" s="32" t="s">
        <v>283</v>
      </c>
      <c r="F416" s="32" t="s">
        <v>1428</v>
      </c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</row>
    <row r="417" spans="1:21" x14ac:dyDescent="0.3">
      <c r="A417" s="32"/>
      <c r="B417" s="32"/>
      <c r="C417" s="32"/>
      <c r="D417" s="32"/>
      <c r="E417" s="32" t="s">
        <v>296</v>
      </c>
      <c r="F417" s="32" t="s">
        <v>1429</v>
      </c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</row>
    <row r="418" spans="1:21" x14ac:dyDescent="0.3">
      <c r="A418" s="32"/>
      <c r="B418" s="32"/>
      <c r="C418" s="32"/>
      <c r="D418" s="32"/>
      <c r="E418" s="32" t="s">
        <v>306</v>
      </c>
      <c r="F418" s="32" t="s">
        <v>1430</v>
      </c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</row>
    <row r="419" spans="1:21" x14ac:dyDescent="0.3">
      <c r="A419" s="32"/>
      <c r="B419" s="32"/>
      <c r="C419" s="32"/>
      <c r="D419" s="32"/>
      <c r="E419" s="32" t="s">
        <v>316</v>
      </c>
      <c r="F419" s="32" t="s">
        <v>1431</v>
      </c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</row>
    <row r="420" spans="1:21" x14ac:dyDescent="0.3">
      <c r="A420" s="32"/>
      <c r="B420" s="32"/>
      <c r="C420" s="32"/>
      <c r="D420" s="32"/>
      <c r="E420" s="32" t="s">
        <v>325</v>
      </c>
      <c r="F420" s="32" t="s">
        <v>1432</v>
      </c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</row>
    <row r="421" spans="1:21" x14ac:dyDescent="0.3">
      <c r="A421" s="32"/>
      <c r="B421" s="32"/>
      <c r="C421" s="32"/>
      <c r="D421" s="32"/>
      <c r="E421" s="32" t="s">
        <v>334</v>
      </c>
      <c r="F421" s="32" t="s">
        <v>1433</v>
      </c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</row>
    <row r="422" spans="1:21" x14ac:dyDescent="0.3">
      <c r="A422" s="32"/>
      <c r="B422" s="32"/>
      <c r="C422" s="32"/>
      <c r="D422" s="32"/>
      <c r="E422" s="32" t="s">
        <v>343</v>
      </c>
      <c r="F422" s="32" t="s">
        <v>1434</v>
      </c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</row>
    <row r="423" spans="1:21" x14ac:dyDescent="0.3">
      <c r="A423" s="32"/>
      <c r="B423" s="32"/>
      <c r="C423" s="32"/>
      <c r="D423" s="32"/>
      <c r="E423" s="32" t="s">
        <v>353</v>
      </c>
      <c r="F423" s="32" t="s">
        <v>1435</v>
      </c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</row>
    <row r="424" spans="1:21" x14ac:dyDescent="0.3">
      <c r="A424" s="32"/>
      <c r="B424" s="32"/>
      <c r="C424" s="32"/>
      <c r="D424" s="32"/>
      <c r="E424" s="32" t="s">
        <v>363</v>
      </c>
      <c r="F424" s="32" t="s">
        <v>1436</v>
      </c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</row>
    <row r="425" spans="1:21" x14ac:dyDescent="0.3">
      <c r="A425" s="32"/>
      <c r="B425" s="32"/>
      <c r="C425" s="32"/>
      <c r="D425" s="32"/>
      <c r="E425" s="32" t="s">
        <v>372</v>
      </c>
      <c r="F425" s="32" t="s">
        <v>1437</v>
      </c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</row>
    <row r="426" spans="1:21" x14ac:dyDescent="0.3">
      <c r="A426" s="32"/>
      <c r="B426" s="32"/>
      <c r="C426" s="32"/>
      <c r="D426" s="32"/>
      <c r="E426" s="32" t="s">
        <v>381</v>
      </c>
      <c r="F426" s="32" t="s">
        <v>1438</v>
      </c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</row>
    <row r="427" spans="1:21" x14ac:dyDescent="0.3">
      <c r="A427" s="32"/>
      <c r="B427" s="32"/>
      <c r="C427" s="32"/>
      <c r="D427" s="32"/>
      <c r="E427" s="32" t="s">
        <v>390</v>
      </c>
      <c r="F427" s="32" t="s">
        <v>1439</v>
      </c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</row>
    <row r="428" spans="1:21" x14ac:dyDescent="0.3">
      <c r="A428" s="32"/>
      <c r="B428" s="32"/>
      <c r="C428" s="32"/>
      <c r="D428" s="32"/>
      <c r="E428" s="32" t="s">
        <v>399</v>
      </c>
      <c r="F428" s="32" t="s">
        <v>1440</v>
      </c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</row>
    <row r="429" spans="1:21" x14ac:dyDescent="0.3">
      <c r="A429" s="32"/>
      <c r="B429" s="32"/>
      <c r="C429" s="32"/>
      <c r="D429" s="32"/>
      <c r="E429" s="32" t="s">
        <v>408</v>
      </c>
      <c r="F429" s="32" t="s">
        <v>1441</v>
      </c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</row>
    <row r="430" spans="1:21" x14ac:dyDescent="0.3">
      <c r="A430" s="32"/>
      <c r="B430" s="32"/>
      <c r="C430" s="32"/>
      <c r="D430" s="32"/>
      <c r="E430" s="32" t="s">
        <v>418</v>
      </c>
      <c r="F430" s="32" t="s">
        <v>1442</v>
      </c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</row>
    <row r="431" spans="1:21" x14ac:dyDescent="0.3">
      <c r="A431" s="32"/>
      <c r="B431" s="32"/>
      <c r="C431" s="32"/>
      <c r="D431" s="32"/>
      <c r="E431" s="32" t="s">
        <v>428</v>
      </c>
      <c r="F431" s="32" t="s">
        <v>1443</v>
      </c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</row>
    <row r="432" spans="1:21" x14ac:dyDescent="0.3">
      <c r="A432" s="32"/>
      <c r="B432" s="32"/>
      <c r="C432" s="32"/>
      <c r="D432" s="32"/>
      <c r="E432" s="32" t="s">
        <v>437</v>
      </c>
      <c r="F432" s="32" t="s">
        <v>1444</v>
      </c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</row>
    <row r="433" spans="1:21" x14ac:dyDescent="0.3">
      <c r="A433" s="32"/>
      <c r="B433" s="32"/>
      <c r="C433" s="32"/>
      <c r="D433" s="32"/>
      <c r="E433" s="32" t="s">
        <v>446</v>
      </c>
      <c r="F433" s="32" t="s">
        <v>1445</v>
      </c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</row>
    <row r="434" spans="1:21" x14ac:dyDescent="0.3">
      <c r="A434" s="32"/>
      <c r="B434" s="32"/>
      <c r="C434" s="32"/>
      <c r="D434" s="32"/>
      <c r="E434" s="32" t="s">
        <v>455</v>
      </c>
      <c r="F434" s="32" t="s">
        <v>1446</v>
      </c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</row>
    <row r="435" spans="1:21" x14ac:dyDescent="0.3">
      <c r="A435" s="32"/>
      <c r="B435" s="32"/>
      <c r="C435" s="32"/>
      <c r="D435" s="32"/>
      <c r="E435" s="32" t="s">
        <v>464</v>
      </c>
      <c r="F435" s="32" t="s">
        <v>1447</v>
      </c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</row>
    <row r="436" spans="1:21" x14ac:dyDescent="0.3">
      <c r="A436" s="32"/>
      <c r="B436" s="32"/>
      <c r="C436" s="32"/>
      <c r="D436" s="32"/>
      <c r="E436" s="32" t="s">
        <v>473</v>
      </c>
      <c r="F436" s="32" t="s">
        <v>1448</v>
      </c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</row>
    <row r="437" spans="1:21" x14ac:dyDescent="0.3">
      <c r="A437" s="32"/>
      <c r="B437" s="32"/>
      <c r="C437" s="32"/>
      <c r="D437" s="32"/>
      <c r="E437" s="32" t="s">
        <v>482</v>
      </c>
      <c r="F437" s="32" t="s">
        <v>1449</v>
      </c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</row>
    <row r="438" spans="1:21" x14ac:dyDescent="0.3">
      <c r="A438" s="32"/>
      <c r="B438" s="32"/>
      <c r="C438" s="32"/>
      <c r="D438" s="32"/>
      <c r="E438" s="32" t="s">
        <v>491</v>
      </c>
      <c r="F438" s="32" t="s">
        <v>1450</v>
      </c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</row>
    <row r="439" spans="1:21" x14ac:dyDescent="0.3">
      <c r="A439" s="32"/>
      <c r="B439" s="32"/>
      <c r="C439" s="32"/>
      <c r="D439" s="32"/>
      <c r="E439" s="32" t="s">
        <v>500</v>
      </c>
      <c r="F439" s="32" t="s">
        <v>1451</v>
      </c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</row>
    <row r="440" spans="1:21" x14ac:dyDescent="0.3">
      <c r="A440" s="32"/>
      <c r="B440" s="32"/>
      <c r="C440" s="32"/>
      <c r="D440" s="32"/>
      <c r="E440" s="32" t="s">
        <v>509</v>
      </c>
      <c r="F440" s="32" t="s">
        <v>1452</v>
      </c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</row>
    <row r="441" spans="1:21" x14ac:dyDescent="0.3">
      <c r="A441" s="32"/>
      <c r="B441" s="32"/>
      <c r="C441" s="32"/>
      <c r="D441" s="32"/>
      <c r="E441" s="32" t="s">
        <v>518</v>
      </c>
      <c r="F441" s="32" t="s">
        <v>1453</v>
      </c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</row>
    <row r="442" spans="1:21" x14ac:dyDescent="0.3">
      <c r="A442" s="32"/>
      <c r="B442" s="32"/>
      <c r="C442" s="32"/>
      <c r="D442" s="32"/>
      <c r="E442" s="32" t="s">
        <v>527</v>
      </c>
      <c r="F442" s="32" t="s">
        <v>1454</v>
      </c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</row>
    <row r="443" spans="1:21" x14ac:dyDescent="0.3">
      <c r="A443" s="32"/>
      <c r="B443" s="32"/>
      <c r="C443" s="32"/>
      <c r="D443" s="32"/>
      <c r="E443" s="32" t="s">
        <v>536</v>
      </c>
      <c r="F443" s="32" t="s">
        <v>1455</v>
      </c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</row>
    <row r="444" spans="1:21" x14ac:dyDescent="0.3">
      <c r="A444" s="32"/>
      <c r="B444" s="32"/>
      <c r="C444" s="32"/>
      <c r="D444" s="32"/>
      <c r="E444" s="32" t="s">
        <v>545</v>
      </c>
      <c r="F444" s="32" t="s">
        <v>1456</v>
      </c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</row>
    <row r="445" spans="1:21" x14ac:dyDescent="0.3">
      <c r="A445" s="32"/>
      <c r="B445" s="32"/>
      <c r="C445" s="32"/>
      <c r="D445" s="32"/>
      <c r="E445" s="32" t="s">
        <v>554</v>
      </c>
      <c r="F445" s="32" t="s">
        <v>1457</v>
      </c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</row>
    <row r="446" spans="1:21" x14ac:dyDescent="0.3">
      <c r="A446" s="32"/>
      <c r="B446" s="32"/>
      <c r="C446" s="32"/>
      <c r="D446" s="32"/>
      <c r="E446" s="32" t="s">
        <v>563</v>
      </c>
      <c r="F446" s="32" t="s">
        <v>1458</v>
      </c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</row>
    <row r="447" spans="1:21" x14ac:dyDescent="0.3">
      <c r="A447" s="32"/>
      <c r="B447" s="32"/>
      <c r="C447" s="32"/>
      <c r="D447" s="32"/>
      <c r="E447" s="32" t="s">
        <v>572</v>
      </c>
      <c r="F447" s="32" t="s">
        <v>1459</v>
      </c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</row>
    <row r="448" spans="1:21" x14ac:dyDescent="0.3">
      <c r="A448" s="32"/>
      <c r="B448" s="32"/>
      <c r="C448" s="32"/>
      <c r="D448" s="32"/>
      <c r="E448" s="32" t="s">
        <v>581</v>
      </c>
      <c r="F448" s="32" t="s">
        <v>1460</v>
      </c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</row>
    <row r="449" spans="1:21" x14ac:dyDescent="0.3">
      <c r="A449" s="32"/>
      <c r="B449" s="32"/>
      <c r="C449" s="32"/>
      <c r="D449" s="32"/>
      <c r="E449" s="32" t="s">
        <v>590</v>
      </c>
      <c r="F449" s="32" t="s">
        <v>1461</v>
      </c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</row>
    <row r="450" spans="1:21" x14ac:dyDescent="0.3">
      <c r="A450" s="32"/>
      <c r="B450" s="32"/>
      <c r="C450" s="32"/>
      <c r="D450" s="32"/>
      <c r="E450" s="32" t="s">
        <v>599</v>
      </c>
      <c r="F450" s="32" t="s">
        <v>1462</v>
      </c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</row>
    <row r="451" spans="1:21" x14ac:dyDescent="0.3">
      <c r="A451" s="32"/>
      <c r="B451" s="32"/>
      <c r="C451" s="32"/>
      <c r="D451" s="32"/>
      <c r="E451" s="32" t="s">
        <v>608</v>
      </c>
      <c r="F451" s="32" t="s">
        <v>1463</v>
      </c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</row>
    <row r="452" spans="1:21" x14ac:dyDescent="0.3">
      <c r="A452" s="32"/>
      <c r="B452" s="32"/>
      <c r="C452" s="32"/>
      <c r="D452" s="32"/>
      <c r="E452" s="32" t="s">
        <v>617</v>
      </c>
      <c r="F452" s="32" t="s">
        <v>1464</v>
      </c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</row>
    <row r="453" spans="1:21" x14ac:dyDescent="0.3">
      <c r="A453" s="32"/>
      <c r="B453" s="32"/>
      <c r="C453" s="32"/>
      <c r="D453" s="32"/>
      <c r="E453" s="32" t="s">
        <v>626</v>
      </c>
      <c r="F453" s="32" t="s">
        <v>1465</v>
      </c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</row>
    <row r="454" spans="1:21" x14ac:dyDescent="0.3">
      <c r="A454" s="32"/>
      <c r="B454" s="32"/>
      <c r="C454" s="32"/>
      <c r="D454" s="32"/>
      <c r="E454" s="32" t="s">
        <v>635</v>
      </c>
      <c r="F454" s="32" t="s">
        <v>1466</v>
      </c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</row>
    <row r="455" spans="1:21" x14ac:dyDescent="0.3">
      <c r="A455" s="32"/>
      <c r="B455" s="32"/>
      <c r="C455" s="32"/>
      <c r="D455" s="32"/>
      <c r="E455" s="32" t="s">
        <v>644</v>
      </c>
      <c r="F455" s="32" t="s">
        <v>1467</v>
      </c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</row>
    <row r="456" spans="1:21" x14ac:dyDescent="0.3">
      <c r="A456" s="32"/>
      <c r="B456" s="32"/>
      <c r="C456" s="32"/>
      <c r="D456" s="32"/>
      <c r="E456" s="32" t="s">
        <v>653</v>
      </c>
      <c r="F456" s="32" t="s">
        <v>1468</v>
      </c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</row>
    <row r="457" spans="1:21" x14ac:dyDescent="0.3">
      <c r="A457" s="32"/>
      <c r="B457" s="32"/>
      <c r="C457" s="32"/>
      <c r="D457" s="32"/>
      <c r="E457" s="32" t="s">
        <v>662</v>
      </c>
      <c r="F457" s="32" t="s">
        <v>1469</v>
      </c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</row>
    <row r="458" spans="1:21" x14ac:dyDescent="0.3">
      <c r="A458" s="32"/>
      <c r="B458" s="32"/>
      <c r="C458" s="32"/>
      <c r="D458" s="32"/>
      <c r="E458" s="32" t="s">
        <v>671</v>
      </c>
      <c r="F458" s="32" t="s">
        <v>1470</v>
      </c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</row>
    <row r="459" spans="1:21" x14ac:dyDescent="0.3">
      <c r="A459" s="32"/>
      <c r="B459" s="32"/>
      <c r="C459" s="32"/>
      <c r="D459" s="32"/>
      <c r="E459" s="32" t="s">
        <v>680</v>
      </c>
      <c r="F459" s="32" t="s">
        <v>1471</v>
      </c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</row>
    <row r="460" spans="1:21" x14ac:dyDescent="0.3">
      <c r="A460" s="32"/>
      <c r="B460" s="32"/>
      <c r="C460" s="32"/>
      <c r="D460" s="32"/>
      <c r="E460" s="32" t="s">
        <v>689</v>
      </c>
      <c r="F460" s="32" t="s">
        <v>1472</v>
      </c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</row>
    <row r="461" spans="1:21" x14ac:dyDescent="0.3">
      <c r="A461" s="32"/>
      <c r="B461" s="32"/>
      <c r="C461" s="32"/>
      <c r="D461" s="32"/>
      <c r="E461" s="32" t="s">
        <v>698</v>
      </c>
      <c r="F461" s="32" t="s">
        <v>1473</v>
      </c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</row>
    <row r="462" spans="1:21" x14ac:dyDescent="0.3">
      <c r="A462" s="32"/>
      <c r="B462" s="32"/>
      <c r="C462" s="32"/>
      <c r="D462" s="32"/>
      <c r="E462" s="32" t="s">
        <v>707</v>
      </c>
      <c r="F462" s="32" t="s">
        <v>1474</v>
      </c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</row>
    <row r="463" spans="1:21" x14ac:dyDescent="0.3">
      <c r="A463" s="32"/>
      <c r="B463" s="32"/>
      <c r="C463" s="32"/>
      <c r="D463" s="32"/>
      <c r="E463" s="32" t="s">
        <v>716</v>
      </c>
      <c r="F463" s="32" t="s">
        <v>1475</v>
      </c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</row>
    <row r="464" spans="1:21" x14ac:dyDescent="0.3">
      <c r="A464" s="32"/>
      <c r="B464" s="32"/>
      <c r="C464" s="32"/>
      <c r="D464" s="32"/>
      <c r="E464" s="32" t="s">
        <v>725</v>
      </c>
      <c r="F464" s="32" t="s">
        <v>1476</v>
      </c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</row>
    <row r="465" spans="1:21" x14ac:dyDescent="0.3">
      <c r="A465" s="32"/>
      <c r="B465" s="32"/>
      <c r="C465" s="32"/>
      <c r="D465" s="32"/>
      <c r="E465" s="32" t="s">
        <v>734</v>
      </c>
      <c r="F465" s="32" t="s">
        <v>1477</v>
      </c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</row>
    <row r="466" spans="1:21" x14ac:dyDescent="0.3">
      <c r="A466" s="32"/>
      <c r="B466" s="32"/>
      <c r="C466" s="32"/>
      <c r="D466" s="32"/>
      <c r="E466" s="32" t="s">
        <v>743</v>
      </c>
      <c r="F466" s="32" t="s">
        <v>1478</v>
      </c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</row>
    <row r="467" spans="1:21" x14ac:dyDescent="0.3">
      <c r="A467" s="32"/>
      <c r="B467" s="32"/>
      <c r="C467" s="32"/>
      <c r="D467" s="32"/>
      <c r="E467" s="32" t="s">
        <v>752</v>
      </c>
      <c r="F467" s="32" t="s">
        <v>1479</v>
      </c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</row>
    <row r="468" spans="1:21" x14ac:dyDescent="0.3">
      <c r="A468" s="32"/>
      <c r="B468" s="32"/>
      <c r="C468" s="32"/>
      <c r="D468" s="32"/>
      <c r="E468" s="32" t="s">
        <v>761</v>
      </c>
      <c r="F468" s="32" t="s">
        <v>1480</v>
      </c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</row>
    <row r="469" spans="1:21" x14ac:dyDescent="0.3">
      <c r="A469" s="32"/>
      <c r="B469" s="32"/>
      <c r="C469" s="32"/>
      <c r="D469" s="32"/>
      <c r="E469" s="32" t="s">
        <v>770</v>
      </c>
      <c r="F469" s="32" t="s">
        <v>1481</v>
      </c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</row>
    <row r="470" spans="1:21" x14ac:dyDescent="0.3">
      <c r="A470" s="32"/>
      <c r="B470" s="32"/>
      <c r="C470" s="32"/>
      <c r="D470" s="32"/>
      <c r="E470" s="32" t="s">
        <v>779</v>
      </c>
      <c r="F470" s="32" t="s">
        <v>1482</v>
      </c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</row>
    <row r="471" spans="1:21" x14ac:dyDescent="0.3">
      <c r="A471" s="32"/>
      <c r="B471" s="32"/>
      <c r="C471" s="32"/>
      <c r="D471" s="32"/>
      <c r="E471" s="32" t="s">
        <v>788</v>
      </c>
      <c r="F471" s="32" t="s">
        <v>1483</v>
      </c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</row>
    <row r="472" spans="1:21" x14ac:dyDescent="0.3">
      <c r="A472" s="32"/>
      <c r="B472" s="32"/>
      <c r="C472" s="32"/>
      <c r="D472" s="32"/>
      <c r="E472" s="32" t="s">
        <v>797</v>
      </c>
      <c r="F472" s="32" t="s">
        <v>1484</v>
      </c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</row>
    <row r="473" spans="1:21" x14ac:dyDescent="0.3">
      <c r="A473" s="32"/>
      <c r="B473" s="32"/>
      <c r="C473" s="32"/>
      <c r="D473" s="32"/>
      <c r="E473" s="32" t="s">
        <v>806</v>
      </c>
      <c r="F473" s="32" t="s">
        <v>1485</v>
      </c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</row>
    <row r="474" spans="1:21" x14ac:dyDescent="0.3">
      <c r="A474" s="32"/>
      <c r="B474" s="32"/>
      <c r="C474" s="32"/>
      <c r="D474" s="32"/>
      <c r="E474" s="32" t="s">
        <v>815</v>
      </c>
      <c r="F474" s="32" t="s">
        <v>1486</v>
      </c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</row>
    <row r="475" spans="1:21" x14ac:dyDescent="0.3">
      <c r="A475" s="32"/>
      <c r="B475" s="32"/>
      <c r="C475" s="32"/>
      <c r="D475" s="32"/>
      <c r="E475" s="32" t="s">
        <v>824</v>
      </c>
      <c r="F475" s="32" t="s">
        <v>1487</v>
      </c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</row>
    <row r="476" spans="1:21" x14ac:dyDescent="0.3">
      <c r="A476" s="32"/>
      <c r="B476" s="32"/>
      <c r="C476" s="32"/>
      <c r="D476" s="32"/>
      <c r="E476" s="32" t="s">
        <v>833</v>
      </c>
      <c r="F476" s="32" t="s">
        <v>1488</v>
      </c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</row>
    <row r="477" spans="1:21" x14ac:dyDescent="0.3">
      <c r="A477" s="32"/>
      <c r="B477" s="32"/>
      <c r="C477" s="32"/>
      <c r="D477" s="32"/>
      <c r="E477" s="32" t="s">
        <v>842</v>
      </c>
      <c r="F477" s="32" t="s">
        <v>1489</v>
      </c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</row>
    <row r="478" spans="1:21" x14ac:dyDescent="0.3">
      <c r="A478" s="32"/>
      <c r="B478" s="32"/>
      <c r="C478" s="32"/>
      <c r="D478" s="32"/>
      <c r="E478" s="32" t="s">
        <v>851</v>
      </c>
      <c r="F478" s="32" t="s">
        <v>1490</v>
      </c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</row>
    <row r="479" spans="1:21" x14ac:dyDescent="0.3">
      <c r="A479" s="32"/>
      <c r="B479" s="32"/>
      <c r="C479" s="32"/>
      <c r="D479" s="32"/>
      <c r="E479" s="32" t="s">
        <v>860</v>
      </c>
      <c r="F479" s="32" t="s">
        <v>1491</v>
      </c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</row>
    <row r="480" spans="1:21" x14ac:dyDescent="0.3">
      <c r="A480" s="32"/>
      <c r="B480" s="32"/>
      <c r="C480" s="32"/>
      <c r="D480" s="32"/>
      <c r="E480" s="32" t="s">
        <v>869</v>
      </c>
      <c r="F480" s="32" t="s">
        <v>1492</v>
      </c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</row>
    <row r="481" spans="1:21" x14ac:dyDescent="0.3">
      <c r="A481" s="32"/>
      <c r="B481" s="32"/>
      <c r="C481" s="32"/>
      <c r="D481" s="32"/>
      <c r="E481" s="32" t="s">
        <v>878</v>
      </c>
      <c r="F481" s="32" t="s">
        <v>1493</v>
      </c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</row>
    <row r="482" spans="1:21" x14ac:dyDescent="0.3">
      <c r="A482" s="32"/>
      <c r="B482" s="32"/>
      <c r="C482" s="32"/>
      <c r="D482" s="32"/>
      <c r="E482" s="32" t="s">
        <v>887</v>
      </c>
      <c r="F482" s="32" t="s">
        <v>1494</v>
      </c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</row>
    <row r="483" spans="1:21" x14ac:dyDescent="0.3">
      <c r="A483" s="32"/>
      <c r="B483" s="32"/>
      <c r="C483" s="32"/>
      <c r="D483" s="32"/>
      <c r="E483" s="32" t="s">
        <v>896</v>
      </c>
      <c r="F483" s="32" t="s">
        <v>1495</v>
      </c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</row>
    <row r="484" spans="1:21" x14ac:dyDescent="0.3">
      <c r="A484" s="32"/>
      <c r="B484" s="32"/>
      <c r="C484" s="32"/>
      <c r="D484" s="32"/>
      <c r="E484" s="32" t="s">
        <v>905</v>
      </c>
      <c r="F484" s="32" t="s">
        <v>1496</v>
      </c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</row>
    <row r="485" spans="1:21" x14ac:dyDescent="0.3">
      <c r="A485" s="32"/>
      <c r="B485" s="32"/>
      <c r="C485" s="32"/>
      <c r="D485" s="32"/>
      <c r="E485" s="32" t="s">
        <v>914</v>
      </c>
      <c r="F485" s="32" t="s">
        <v>1497</v>
      </c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</row>
    <row r="486" spans="1:21" x14ac:dyDescent="0.3">
      <c r="A486" s="32"/>
      <c r="B486" s="32"/>
      <c r="C486" s="32"/>
      <c r="D486" s="32"/>
      <c r="E486" s="32" t="s">
        <v>923</v>
      </c>
      <c r="F486" s="32" t="s">
        <v>1498</v>
      </c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</row>
    <row r="487" spans="1:21" x14ac:dyDescent="0.3">
      <c r="A487" s="32"/>
      <c r="B487" s="32"/>
      <c r="C487" s="32"/>
      <c r="D487" s="32"/>
      <c r="E487" s="32" t="s">
        <v>932</v>
      </c>
      <c r="F487" s="32" t="s">
        <v>1499</v>
      </c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</row>
    <row r="488" spans="1:21" x14ac:dyDescent="0.3">
      <c r="A488" s="32"/>
      <c r="B488" s="32"/>
      <c r="C488" s="32"/>
      <c r="D488" s="32"/>
      <c r="E488" s="32" t="s">
        <v>941</v>
      </c>
      <c r="F488" s="32" t="s">
        <v>1500</v>
      </c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</row>
    <row r="489" spans="1:21" x14ac:dyDescent="0.3">
      <c r="A489" s="32"/>
      <c r="B489" s="32"/>
      <c r="C489" s="32"/>
      <c r="D489" s="32"/>
      <c r="E489" s="32" t="s">
        <v>950</v>
      </c>
      <c r="F489" s="32" t="s">
        <v>1501</v>
      </c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</row>
    <row r="490" spans="1:21" x14ac:dyDescent="0.3">
      <c r="A490" s="32"/>
      <c r="B490" s="32"/>
      <c r="C490" s="32"/>
      <c r="D490" s="32"/>
      <c r="E490" s="32" t="s">
        <v>959</v>
      </c>
      <c r="F490" s="32" t="s">
        <v>1502</v>
      </c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</row>
    <row r="491" spans="1:21" x14ac:dyDescent="0.3">
      <c r="A491" s="32"/>
      <c r="B491" s="32"/>
      <c r="C491" s="32"/>
      <c r="D491" s="32"/>
      <c r="E491" s="32" t="s">
        <v>968</v>
      </c>
      <c r="F491" s="32" t="s">
        <v>1503</v>
      </c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</row>
    <row r="492" spans="1:21" x14ac:dyDescent="0.3">
      <c r="A492" s="32"/>
      <c r="B492" s="32"/>
      <c r="C492" s="32"/>
      <c r="D492" s="32"/>
      <c r="E492" s="32" t="s">
        <v>977</v>
      </c>
      <c r="F492" s="32" t="s">
        <v>1504</v>
      </c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</row>
    <row r="493" spans="1:21" x14ac:dyDescent="0.3">
      <c r="A493" s="32"/>
      <c r="B493" s="32"/>
      <c r="C493" s="32"/>
      <c r="D493" s="32"/>
      <c r="E493" s="32" t="s">
        <v>986</v>
      </c>
      <c r="F493" s="32" t="s">
        <v>1505</v>
      </c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</row>
    <row r="494" spans="1:21" x14ac:dyDescent="0.3">
      <c r="A494" s="32"/>
      <c r="B494" s="32"/>
      <c r="C494" s="32"/>
      <c r="D494" s="32"/>
      <c r="E494" s="32" t="s">
        <v>995</v>
      </c>
      <c r="F494" s="32" t="s">
        <v>1506</v>
      </c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</row>
    <row r="495" spans="1:21" x14ac:dyDescent="0.3">
      <c r="A495" s="32"/>
      <c r="B495" s="32"/>
      <c r="C495" s="32"/>
      <c r="D495" s="32"/>
      <c r="E495" s="32" t="s">
        <v>1004</v>
      </c>
      <c r="F495" s="32" t="s">
        <v>1507</v>
      </c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</row>
    <row r="496" spans="1:21" x14ac:dyDescent="0.3">
      <c r="A496" s="32"/>
      <c r="B496" s="32"/>
      <c r="C496" s="32"/>
      <c r="D496" s="32"/>
      <c r="E496" s="32" t="s">
        <v>1013</v>
      </c>
      <c r="F496" s="32" t="s">
        <v>1508</v>
      </c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</row>
    <row r="497" spans="1:21" x14ac:dyDescent="0.3">
      <c r="A497" s="32"/>
      <c r="B497" s="32"/>
      <c r="C497" s="32"/>
      <c r="D497" s="32"/>
      <c r="E497" s="32" t="s">
        <v>1022</v>
      </c>
      <c r="F497" s="32" t="s">
        <v>1509</v>
      </c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</row>
    <row r="498" spans="1:21" x14ac:dyDescent="0.3">
      <c r="A498" s="32"/>
      <c r="B498" s="32"/>
      <c r="C498" s="32"/>
      <c r="D498" s="32"/>
      <c r="E498" s="32" t="s">
        <v>1031</v>
      </c>
      <c r="F498" s="32" t="s">
        <v>1510</v>
      </c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</row>
    <row r="499" spans="1:21" x14ac:dyDescent="0.3">
      <c r="A499" s="32"/>
      <c r="B499" s="32"/>
      <c r="C499" s="32"/>
      <c r="D499" s="32"/>
      <c r="E499" s="32" t="s">
        <v>1040</v>
      </c>
      <c r="F499" s="32" t="s">
        <v>1511</v>
      </c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</row>
    <row r="500" spans="1:21" x14ac:dyDescent="0.3">
      <c r="A500" s="32"/>
      <c r="B500" s="32"/>
      <c r="C500" s="32"/>
      <c r="D500" s="32"/>
      <c r="E500" s="32" t="s">
        <v>1049</v>
      </c>
      <c r="F500" s="32" t="s">
        <v>1512</v>
      </c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</row>
    <row r="501" spans="1:21" x14ac:dyDescent="0.3">
      <c r="A501" s="32"/>
      <c r="B501" s="32"/>
      <c r="C501" s="32"/>
      <c r="D501" s="32"/>
      <c r="E501" s="32" t="s">
        <v>1058</v>
      </c>
      <c r="F501" s="32" t="s">
        <v>1513</v>
      </c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</row>
    <row r="502" spans="1:21" x14ac:dyDescent="0.3">
      <c r="A502" s="32"/>
      <c r="B502" s="32"/>
      <c r="C502" s="32"/>
      <c r="D502" s="32"/>
      <c r="E502" s="32" t="s">
        <v>1067</v>
      </c>
      <c r="F502" s="32" t="s">
        <v>1514</v>
      </c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</row>
    <row r="503" spans="1:21" x14ac:dyDescent="0.3">
      <c r="A503" s="32"/>
      <c r="B503" s="32"/>
      <c r="C503" s="32"/>
      <c r="D503" s="32"/>
      <c r="E503" s="32" t="s">
        <v>1076</v>
      </c>
      <c r="F503" s="32" t="s">
        <v>1515</v>
      </c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</row>
    <row r="504" spans="1:21" x14ac:dyDescent="0.3">
      <c r="A504" s="32"/>
      <c r="B504" s="32"/>
      <c r="C504" s="32"/>
      <c r="D504" s="32"/>
      <c r="E504" s="32" t="s">
        <v>1085</v>
      </c>
      <c r="F504" s="32" t="s">
        <v>1516</v>
      </c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</row>
    <row r="505" spans="1:21" x14ac:dyDescent="0.3">
      <c r="A505" s="32"/>
      <c r="B505" s="32"/>
      <c r="C505" s="32"/>
      <c r="D505" s="32"/>
      <c r="E505" s="32" t="s">
        <v>1094</v>
      </c>
      <c r="F505" s="32" t="s">
        <v>1517</v>
      </c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</row>
    <row r="506" spans="1:21" x14ac:dyDescent="0.3">
      <c r="A506" s="32"/>
      <c r="B506" s="32"/>
      <c r="C506" s="32"/>
      <c r="D506" s="32"/>
      <c r="E506" s="32" t="s">
        <v>1103</v>
      </c>
      <c r="F506" s="32" t="s">
        <v>1518</v>
      </c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</row>
    <row r="507" spans="1:21" x14ac:dyDescent="0.3">
      <c r="A507" s="32"/>
      <c r="B507" s="32"/>
      <c r="C507" s="32"/>
      <c r="D507" s="32"/>
      <c r="E507" s="32" t="s">
        <v>1112</v>
      </c>
      <c r="F507" s="32" t="s">
        <v>1519</v>
      </c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</row>
    <row r="508" spans="1:21" x14ac:dyDescent="0.3">
      <c r="A508" s="32"/>
      <c r="B508" s="32"/>
      <c r="C508" s="32"/>
      <c r="D508" s="32"/>
      <c r="E508" s="32" t="s">
        <v>234</v>
      </c>
      <c r="F508" s="32" t="s">
        <v>1520</v>
      </c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</row>
    <row r="509" spans="1:21" x14ac:dyDescent="0.3">
      <c r="A509" s="32"/>
      <c r="B509" s="32"/>
      <c r="C509" s="32"/>
      <c r="D509" s="32"/>
      <c r="E509" s="32" t="s">
        <v>247</v>
      </c>
      <c r="F509" s="32" t="s">
        <v>1521</v>
      </c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</row>
    <row r="510" spans="1:21" x14ac:dyDescent="0.3">
      <c r="A510" s="32"/>
      <c r="B510" s="32"/>
      <c r="C510" s="32"/>
      <c r="D510" s="32"/>
      <c r="E510" s="32" t="s">
        <v>259</v>
      </c>
      <c r="F510" s="32" t="s">
        <v>1522</v>
      </c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</row>
    <row r="511" spans="1:21" x14ac:dyDescent="0.3">
      <c r="A511" s="32"/>
      <c r="B511" s="32"/>
      <c r="C511" s="32"/>
      <c r="D511" s="32"/>
      <c r="E511" s="32" t="s">
        <v>271</v>
      </c>
      <c r="F511" s="32" t="s">
        <v>1523</v>
      </c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</row>
    <row r="512" spans="1:21" x14ac:dyDescent="0.3">
      <c r="A512" s="32"/>
      <c r="B512" s="32"/>
      <c r="C512" s="32"/>
      <c r="D512" s="32"/>
      <c r="E512" s="32" t="s">
        <v>284</v>
      </c>
      <c r="F512" s="32" t="s">
        <v>1524</v>
      </c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</row>
    <row r="513" spans="1:21" x14ac:dyDescent="0.3">
      <c r="A513" s="32"/>
      <c r="B513" s="32"/>
      <c r="C513" s="32"/>
      <c r="D513" s="32"/>
      <c r="E513" s="32" t="s">
        <v>297</v>
      </c>
      <c r="F513" s="32" t="s">
        <v>1525</v>
      </c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</row>
    <row r="514" spans="1:21" x14ac:dyDescent="0.3">
      <c r="A514" s="32"/>
      <c r="B514" s="32"/>
      <c r="C514" s="32"/>
      <c r="D514" s="32"/>
      <c r="E514" s="32" t="s">
        <v>307</v>
      </c>
      <c r="F514" s="32" t="s">
        <v>1526</v>
      </c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</row>
    <row r="515" spans="1:21" x14ac:dyDescent="0.3">
      <c r="A515" s="32"/>
      <c r="B515" s="32"/>
      <c r="C515" s="32"/>
      <c r="D515" s="32"/>
      <c r="E515" s="32" t="s">
        <v>317</v>
      </c>
      <c r="F515" s="32" t="s">
        <v>1527</v>
      </c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</row>
    <row r="516" spans="1:21" x14ac:dyDescent="0.3">
      <c r="A516" s="32"/>
      <c r="B516" s="32"/>
      <c r="C516" s="32"/>
      <c r="D516" s="32"/>
      <c r="E516" s="32" t="s">
        <v>326</v>
      </c>
      <c r="F516" s="32" t="s">
        <v>1528</v>
      </c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</row>
    <row r="517" spans="1:21" x14ac:dyDescent="0.3">
      <c r="A517" s="32"/>
      <c r="B517" s="32"/>
      <c r="C517" s="32"/>
      <c r="D517" s="32"/>
      <c r="E517" s="32" t="s">
        <v>335</v>
      </c>
      <c r="F517" s="32" t="s">
        <v>1529</v>
      </c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</row>
    <row r="518" spans="1:21" x14ac:dyDescent="0.3">
      <c r="A518" s="32"/>
      <c r="B518" s="32"/>
      <c r="C518" s="32"/>
      <c r="D518" s="32"/>
      <c r="E518" s="32" t="s">
        <v>344</v>
      </c>
      <c r="F518" s="32" t="s">
        <v>1530</v>
      </c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</row>
    <row r="519" spans="1:21" x14ac:dyDescent="0.3">
      <c r="A519" s="32"/>
      <c r="B519" s="32"/>
      <c r="C519" s="32"/>
      <c r="D519" s="32"/>
      <c r="E519" s="32" t="s">
        <v>354</v>
      </c>
      <c r="F519" s="32" t="s">
        <v>1531</v>
      </c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</row>
    <row r="520" spans="1:21" x14ac:dyDescent="0.3">
      <c r="A520" s="32"/>
      <c r="B520" s="32"/>
      <c r="C520" s="32"/>
      <c r="D520" s="32"/>
      <c r="E520" s="32" t="s">
        <v>364</v>
      </c>
      <c r="F520" s="32" t="s">
        <v>1532</v>
      </c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</row>
    <row r="521" spans="1:21" x14ac:dyDescent="0.3">
      <c r="A521" s="32"/>
      <c r="B521" s="32"/>
      <c r="C521" s="32"/>
      <c r="D521" s="32"/>
      <c r="E521" s="32" t="s">
        <v>373</v>
      </c>
      <c r="F521" s="32" t="s">
        <v>1533</v>
      </c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</row>
    <row r="522" spans="1:21" x14ac:dyDescent="0.3">
      <c r="A522" s="32"/>
      <c r="B522" s="32"/>
      <c r="C522" s="32"/>
      <c r="D522" s="32"/>
      <c r="E522" s="32" t="s">
        <v>382</v>
      </c>
      <c r="F522" s="32" t="s">
        <v>1534</v>
      </c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</row>
    <row r="523" spans="1:21" x14ac:dyDescent="0.3">
      <c r="A523" s="32"/>
      <c r="B523" s="32"/>
      <c r="C523" s="32"/>
      <c r="D523" s="32"/>
      <c r="E523" s="32" t="s">
        <v>391</v>
      </c>
      <c r="F523" s="32" t="s">
        <v>1535</v>
      </c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</row>
    <row r="524" spans="1:21" x14ac:dyDescent="0.3">
      <c r="A524" s="32"/>
      <c r="B524" s="32"/>
      <c r="C524" s="32"/>
      <c r="D524" s="32"/>
      <c r="E524" s="32" t="s">
        <v>400</v>
      </c>
      <c r="F524" s="32" t="s">
        <v>1536</v>
      </c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</row>
    <row r="525" spans="1:21" x14ac:dyDescent="0.3">
      <c r="A525" s="32"/>
      <c r="B525" s="32"/>
      <c r="C525" s="32"/>
      <c r="D525" s="32"/>
      <c r="E525" s="32" t="s">
        <v>409</v>
      </c>
      <c r="F525" s="32" t="s">
        <v>1537</v>
      </c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</row>
    <row r="526" spans="1:21" x14ac:dyDescent="0.3">
      <c r="A526" s="32"/>
      <c r="B526" s="32"/>
      <c r="C526" s="32"/>
      <c r="D526" s="32"/>
      <c r="E526" s="32" t="s">
        <v>419</v>
      </c>
      <c r="F526" s="32" t="s">
        <v>1538</v>
      </c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</row>
    <row r="527" spans="1:21" x14ac:dyDescent="0.3">
      <c r="A527" s="32"/>
      <c r="B527" s="32"/>
      <c r="C527" s="32"/>
      <c r="D527" s="32"/>
      <c r="E527" s="32" t="s">
        <v>429</v>
      </c>
      <c r="F527" s="32" t="s">
        <v>1539</v>
      </c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</row>
    <row r="528" spans="1:21" x14ac:dyDescent="0.3">
      <c r="A528" s="32"/>
      <c r="B528" s="32"/>
      <c r="C528" s="32"/>
      <c r="D528" s="32"/>
      <c r="E528" s="32" t="s">
        <v>438</v>
      </c>
      <c r="F528" s="32" t="s">
        <v>1540</v>
      </c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</row>
    <row r="529" spans="1:21" x14ac:dyDescent="0.3">
      <c r="A529" s="32"/>
      <c r="B529" s="32"/>
      <c r="C529" s="32"/>
      <c r="D529" s="32"/>
      <c r="E529" s="32" t="s">
        <v>447</v>
      </c>
      <c r="F529" s="32" t="s">
        <v>1541</v>
      </c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</row>
    <row r="530" spans="1:21" x14ac:dyDescent="0.3">
      <c r="A530" s="32"/>
      <c r="B530" s="32"/>
      <c r="C530" s="32"/>
      <c r="D530" s="32"/>
      <c r="E530" s="32" t="s">
        <v>456</v>
      </c>
      <c r="F530" s="32" t="s">
        <v>1542</v>
      </c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</row>
    <row r="531" spans="1:21" x14ac:dyDescent="0.3">
      <c r="A531" s="32"/>
      <c r="B531" s="32"/>
      <c r="C531" s="32"/>
      <c r="D531" s="32"/>
      <c r="E531" s="32" t="s">
        <v>465</v>
      </c>
      <c r="F531" s="32" t="s">
        <v>1543</v>
      </c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</row>
    <row r="532" spans="1:21" x14ac:dyDescent="0.3">
      <c r="A532" s="32"/>
      <c r="B532" s="32"/>
      <c r="C532" s="32"/>
      <c r="D532" s="32"/>
      <c r="E532" s="32" t="s">
        <v>474</v>
      </c>
      <c r="F532" s="32" t="s">
        <v>1544</v>
      </c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</row>
    <row r="533" spans="1:21" x14ac:dyDescent="0.3">
      <c r="A533" s="32"/>
      <c r="B533" s="32"/>
      <c r="C533" s="32"/>
      <c r="D533" s="32"/>
      <c r="E533" s="32" t="s">
        <v>483</v>
      </c>
      <c r="F533" s="32" t="s">
        <v>1545</v>
      </c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</row>
    <row r="534" spans="1:21" x14ac:dyDescent="0.3">
      <c r="A534" s="32"/>
      <c r="B534" s="32"/>
      <c r="C534" s="32"/>
      <c r="D534" s="32"/>
      <c r="E534" s="32" t="s">
        <v>492</v>
      </c>
      <c r="F534" s="32" t="s">
        <v>1546</v>
      </c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</row>
    <row r="535" spans="1:21" x14ac:dyDescent="0.3">
      <c r="A535" s="32"/>
      <c r="B535" s="32"/>
      <c r="C535" s="32"/>
      <c r="D535" s="32"/>
      <c r="E535" s="32" t="s">
        <v>501</v>
      </c>
      <c r="F535" s="32" t="s">
        <v>1547</v>
      </c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</row>
    <row r="536" spans="1:21" x14ac:dyDescent="0.3">
      <c r="A536" s="32"/>
      <c r="B536" s="32"/>
      <c r="C536" s="32"/>
      <c r="D536" s="32"/>
      <c r="E536" s="32" t="s">
        <v>510</v>
      </c>
      <c r="F536" s="32" t="s">
        <v>1548</v>
      </c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</row>
    <row r="537" spans="1:21" x14ac:dyDescent="0.3">
      <c r="A537" s="32"/>
      <c r="B537" s="32"/>
      <c r="C537" s="32"/>
      <c r="D537" s="32"/>
      <c r="E537" s="32" t="s">
        <v>519</v>
      </c>
      <c r="F537" s="32" t="s">
        <v>1549</v>
      </c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</row>
    <row r="538" spans="1:21" x14ac:dyDescent="0.3">
      <c r="A538" s="32"/>
      <c r="B538" s="32"/>
      <c r="C538" s="32"/>
      <c r="D538" s="32"/>
      <c r="E538" s="32" t="s">
        <v>528</v>
      </c>
      <c r="F538" s="32" t="s">
        <v>1550</v>
      </c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</row>
    <row r="539" spans="1:21" x14ac:dyDescent="0.3">
      <c r="A539" s="32"/>
      <c r="B539" s="32"/>
      <c r="C539" s="32"/>
      <c r="D539" s="32"/>
      <c r="E539" s="32" t="s">
        <v>537</v>
      </c>
      <c r="F539" s="32" t="s">
        <v>1551</v>
      </c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</row>
    <row r="540" spans="1:21" x14ac:dyDescent="0.3">
      <c r="A540" s="32"/>
      <c r="B540" s="32"/>
      <c r="C540" s="32"/>
      <c r="D540" s="32"/>
      <c r="E540" s="32" t="s">
        <v>546</v>
      </c>
      <c r="F540" s="32" t="s">
        <v>1552</v>
      </c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</row>
    <row r="541" spans="1:21" x14ac:dyDescent="0.3">
      <c r="A541" s="32"/>
      <c r="B541" s="32"/>
      <c r="C541" s="32"/>
      <c r="D541" s="32"/>
      <c r="E541" s="32" t="s">
        <v>555</v>
      </c>
      <c r="F541" s="32" t="s">
        <v>1553</v>
      </c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1" x14ac:dyDescent="0.3">
      <c r="A542" s="32"/>
      <c r="B542" s="32"/>
      <c r="C542" s="32"/>
      <c r="D542" s="32"/>
      <c r="E542" s="32" t="s">
        <v>564</v>
      </c>
      <c r="F542" s="32" t="s">
        <v>1554</v>
      </c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1" x14ac:dyDescent="0.3">
      <c r="A543" s="32"/>
      <c r="B543" s="32"/>
      <c r="C543" s="32"/>
      <c r="D543" s="32"/>
      <c r="E543" s="32" t="s">
        <v>573</v>
      </c>
      <c r="F543" s="32" t="s">
        <v>1555</v>
      </c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1" x14ac:dyDescent="0.3">
      <c r="A544" s="32"/>
      <c r="B544" s="32"/>
      <c r="C544" s="32"/>
      <c r="D544" s="32"/>
      <c r="E544" s="32" t="s">
        <v>582</v>
      </c>
      <c r="F544" s="32" t="s">
        <v>1556</v>
      </c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x14ac:dyDescent="0.3">
      <c r="A545" s="32"/>
      <c r="B545" s="32"/>
      <c r="C545" s="32"/>
      <c r="D545" s="32"/>
      <c r="E545" s="32" t="s">
        <v>591</v>
      </c>
      <c r="F545" s="32" t="s">
        <v>1557</v>
      </c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</row>
    <row r="546" spans="1:21" x14ac:dyDescent="0.3">
      <c r="A546" s="32"/>
      <c r="B546" s="32"/>
      <c r="C546" s="32"/>
      <c r="D546" s="32"/>
      <c r="E546" s="32" t="s">
        <v>600</v>
      </c>
      <c r="F546" s="32" t="s">
        <v>1558</v>
      </c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</row>
    <row r="547" spans="1:21" x14ac:dyDescent="0.3">
      <c r="A547" s="32"/>
      <c r="B547" s="32"/>
      <c r="C547" s="32"/>
      <c r="D547" s="32"/>
      <c r="E547" s="32" t="s">
        <v>609</v>
      </c>
      <c r="F547" s="32" t="s">
        <v>1559</v>
      </c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</row>
    <row r="548" spans="1:21" x14ac:dyDescent="0.3">
      <c r="A548" s="32"/>
      <c r="B548" s="32"/>
      <c r="C548" s="32"/>
      <c r="D548" s="32"/>
      <c r="E548" s="32" t="s">
        <v>618</v>
      </c>
      <c r="F548" s="32" t="s">
        <v>1560</v>
      </c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</row>
    <row r="549" spans="1:21" x14ac:dyDescent="0.3">
      <c r="A549" s="32"/>
      <c r="B549" s="32"/>
      <c r="C549" s="32"/>
      <c r="D549" s="32"/>
      <c r="E549" s="32" t="s">
        <v>627</v>
      </c>
      <c r="F549" s="32" t="s">
        <v>1561</v>
      </c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</row>
    <row r="550" spans="1:21" x14ac:dyDescent="0.3">
      <c r="A550" s="32"/>
      <c r="B550" s="32"/>
      <c r="C550" s="32"/>
      <c r="D550" s="32"/>
      <c r="E550" s="32" t="s">
        <v>636</v>
      </c>
      <c r="F550" s="32" t="s">
        <v>1562</v>
      </c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</row>
    <row r="551" spans="1:21" x14ac:dyDescent="0.3">
      <c r="A551" s="32"/>
      <c r="B551" s="32"/>
      <c r="C551" s="32"/>
      <c r="D551" s="32"/>
      <c r="E551" s="32" t="s">
        <v>645</v>
      </c>
      <c r="F551" s="32" t="s">
        <v>1563</v>
      </c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</row>
    <row r="552" spans="1:21" x14ac:dyDescent="0.3">
      <c r="A552" s="32"/>
      <c r="B552" s="32"/>
      <c r="C552" s="32"/>
      <c r="D552" s="32"/>
      <c r="E552" s="32" t="s">
        <v>654</v>
      </c>
      <c r="F552" s="32" t="s">
        <v>1564</v>
      </c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</row>
    <row r="553" spans="1:21" x14ac:dyDescent="0.3">
      <c r="A553" s="32"/>
      <c r="B553" s="32"/>
      <c r="C553" s="32"/>
      <c r="D553" s="32"/>
      <c r="E553" s="32" t="s">
        <v>663</v>
      </c>
      <c r="F553" s="32" t="s">
        <v>1565</v>
      </c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</row>
    <row r="554" spans="1:21" x14ac:dyDescent="0.3">
      <c r="A554" s="32"/>
      <c r="B554" s="32"/>
      <c r="C554" s="32"/>
      <c r="D554" s="32"/>
      <c r="E554" s="32" t="s">
        <v>672</v>
      </c>
      <c r="F554" s="32" t="s">
        <v>1566</v>
      </c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</row>
    <row r="555" spans="1:21" x14ac:dyDescent="0.3">
      <c r="A555" s="32"/>
      <c r="B555" s="32"/>
      <c r="C555" s="32"/>
      <c r="D555" s="32"/>
      <c r="E555" s="32" t="s">
        <v>681</v>
      </c>
      <c r="F555" s="32" t="s">
        <v>1567</v>
      </c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</row>
    <row r="556" spans="1:21" x14ac:dyDescent="0.3">
      <c r="A556" s="32"/>
      <c r="B556" s="32"/>
      <c r="C556" s="32"/>
      <c r="D556" s="32"/>
      <c r="E556" s="32" t="s">
        <v>690</v>
      </c>
      <c r="F556" s="32" t="s">
        <v>1568</v>
      </c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</row>
    <row r="557" spans="1:21" x14ac:dyDescent="0.3">
      <c r="A557" s="32"/>
      <c r="B557" s="32"/>
      <c r="C557" s="32"/>
      <c r="D557" s="32"/>
      <c r="E557" s="32" t="s">
        <v>699</v>
      </c>
      <c r="F557" s="32" t="s">
        <v>1569</v>
      </c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1" x14ac:dyDescent="0.3">
      <c r="A558" s="32"/>
      <c r="B558" s="32"/>
      <c r="C558" s="32"/>
      <c r="D558" s="32"/>
      <c r="E558" s="32" t="s">
        <v>708</v>
      </c>
      <c r="F558" s="32" t="s">
        <v>1570</v>
      </c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1" x14ac:dyDescent="0.3">
      <c r="A559" s="32"/>
      <c r="B559" s="32"/>
      <c r="C559" s="32"/>
      <c r="D559" s="32"/>
      <c r="E559" s="32" t="s">
        <v>717</v>
      </c>
      <c r="F559" s="32" t="s">
        <v>1571</v>
      </c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1" x14ac:dyDescent="0.3">
      <c r="A560" s="32"/>
      <c r="B560" s="32"/>
      <c r="C560" s="32"/>
      <c r="D560" s="32"/>
      <c r="E560" s="32" t="s">
        <v>726</v>
      </c>
      <c r="F560" s="32" t="s">
        <v>1572</v>
      </c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x14ac:dyDescent="0.3">
      <c r="A561" s="32"/>
      <c r="B561" s="32"/>
      <c r="C561" s="32"/>
      <c r="D561" s="32"/>
      <c r="E561" s="32" t="s">
        <v>735</v>
      </c>
      <c r="F561" s="32" t="s">
        <v>1573</v>
      </c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</row>
    <row r="562" spans="1:21" x14ac:dyDescent="0.3">
      <c r="A562" s="32"/>
      <c r="B562" s="32"/>
      <c r="C562" s="32"/>
      <c r="D562" s="32"/>
      <c r="E562" s="32" t="s">
        <v>744</v>
      </c>
      <c r="F562" s="32" t="s">
        <v>1574</v>
      </c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</row>
    <row r="563" spans="1:21" x14ac:dyDescent="0.3">
      <c r="A563" s="32"/>
      <c r="B563" s="32"/>
      <c r="C563" s="32"/>
      <c r="D563" s="32"/>
      <c r="E563" s="32" t="s">
        <v>753</v>
      </c>
      <c r="F563" s="32" t="s">
        <v>1575</v>
      </c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</row>
    <row r="564" spans="1:21" x14ac:dyDescent="0.3">
      <c r="A564" s="32"/>
      <c r="B564" s="32"/>
      <c r="C564" s="32"/>
      <c r="D564" s="32"/>
      <c r="E564" s="32" t="s">
        <v>762</v>
      </c>
      <c r="F564" s="32" t="s">
        <v>1576</v>
      </c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</row>
    <row r="565" spans="1:21" x14ac:dyDescent="0.3">
      <c r="A565" s="32"/>
      <c r="B565" s="32"/>
      <c r="C565" s="32"/>
      <c r="D565" s="32"/>
      <c r="E565" s="32" t="s">
        <v>771</v>
      </c>
      <c r="F565" s="32" t="s">
        <v>1577</v>
      </c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</row>
    <row r="566" spans="1:21" x14ac:dyDescent="0.3">
      <c r="A566" s="32"/>
      <c r="B566" s="32"/>
      <c r="C566" s="32"/>
      <c r="D566" s="32"/>
      <c r="E566" s="32" t="s">
        <v>780</v>
      </c>
      <c r="F566" s="32" t="s">
        <v>1578</v>
      </c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</row>
    <row r="567" spans="1:21" x14ac:dyDescent="0.3">
      <c r="A567" s="32"/>
      <c r="B567" s="32"/>
      <c r="C567" s="32"/>
      <c r="D567" s="32"/>
      <c r="E567" s="32" t="s">
        <v>789</v>
      </c>
      <c r="F567" s="32" t="s">
        <v>1579</v>
      </c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</row>
    <row r="568" spans="1:21" x14ac:dyDescent="0.3">
      <c r="A568" s="32"/>
      <c r="B568" s="32"/>
      <c r="C568" s="32"/>
      <c r="D568" s="32"/>
      <c r="E568" s="32" t="s">
        <v>798</v>
      </c>
      <c r="F568" s="32" t="s">
        <v>1580</v>
      </c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</row>
    <row r="569" spans="1:21" x14ac:dyDescent="0.3">
      <c r="A569" s="32"/>
      <c r="B569" s="32"/>
      <c r="C569" s="32"/>
      <c r="D569" s="32"/>
      <c r="E569" s="32" t="s">
        <v>807</v>
      </c>
      <c r="F569" s="32" t="s">
        <v>1581</v>
      </c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</row>
    <row r="570" spans="1:21" x14ac:dyDescent="0.3">
      <c r="A570" s="32"/>
      <c r="B570" s="32"/>
      <c r="C570" s="32"/>
      <c r="D570" s="32"/>
      <c r="E570" s="32" t="s">
        <v>816</v>
      </c>
      <c r="F570" s="32" t="s">
        <v>1582</v>
      </c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</row>
    <row r="571" spans="1:21" x14ac:dyDescent="0.3">
      <c r="A571" s="32"/>
      <c r="B571" s="32"/>
      <c r="C571" s="32"/>
      <c r="D571" s="32"/>
      <c r="E571" s="32" t="s">
        <v>825</v>
      </c>
      <c r="F571" s="32" t="s">
        <v>1583</v>
      </c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</row>
    <row r="572" spans="1:21" x14ac:dyDescent="0.3">
      <c r="A572" s="32"/>
      <c r="B572" s="32"/>
      <c r="C572" s="32"/>
      <c r="D572" s="32"/>
      <c r="E572" s="32" t="s">
        <v>834</v>
      </c>
      <c r="F572" s="32" t="s">
        <v>1584</v>
      </c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</row>
    <row r="573" spans="1:21" x14ac:dyDescent="0.3">
      <c r="A573" s="32"/>
      <c r="B573" s="32"/>
      <c r="C573" s="32"/>
      <c r="D573" s="32"/>
      <c r="E573" s="32" t="s">
        <v>843</v>
      </c>
      <c r="F573" s="32" t="s">
        <v>1585</v>
      </c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</row>
    <row r="574" spans="1:21" x14ac:dyDescent="0.3">
      <c r="A574" s="32"/>
      <c r="B574" s="32"/>
      <c r="C574" s="32"/>
      <c r="D574" s="32"/>
      <c r="E574" s="32" t="s">
        <v>852</v>
      </c>
      <c r="F574" s="32" t="s">
        <v>1586</v>
      </c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</row>
    <row r="575" spans="1:21" x14ac:dyDescent="0.3">
      <c r="A575" s="32"/>
      <c r="B575" s="32"/>
      <c r="C575" s="32"/>
      <c r="D575" s="32"/>
      <c r="E575" s="32" t="s">
        <v>861</v>
      </c>
      <c r="F575" s="32" t="s">
        <v>1587</v>
      </c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</row>
    <row r="576" spans="1:21" x14ac:dyDescent="0.3">
      <c r="A576" s="32"/>
      <c r="B576" s="32"/>
      <c r="C576" s="32"/>
      <c r="D576" s="32"/>
      <c r="E576" s="32" t="s">
        <v>870</v>
      </c>
      <c r="F576" s="32" t="s">
        <v>1588</v>
      </c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</row>
    <row r="577" spans="1:21" x14ac:dyDescent="0.3">
      <c r="A577" s="32"/>
      <c r="B577" s="32"/>
      <c r="C577" s="32"/>
      <c r="D577" s="32"/>
      <c r="E577" s="32" t="s">
        <v>879</v>
      </c>
      <c r="F577" s="32" t="s">
        <v>1589</v>
      </c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</row>
    <row r="578" spans="1:21" x14ac:dyDescent="0.3">
      <c r="A578" s="32"/>
      <c r="B578" s="32"/>
      <c r="C578" s="32"/>
      <c r="D578" s="32"/>
      <c r="E578" s="32" t="s">
        <v>888</v>
      </c>
      <c r="F578" s="32" t="s">
        <v>1590</v>
      </c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</row>
    <row r="579" spans="1:21" x14ac:dyDescent="0.3">
      <c r="A579" s="32"/>
      <c r="B579" s="32"/>
      <c r="C579" s="32"/>
      <c r="D579" s="32"/>
      <c r="E579" s="32" t="s">
        <v>897</v>
      </c>
      <c r="F579" s="32" t="s">
        <v>1591</v>
      </c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</row>
    <row r="580" spans="1:21" x14ac:dyDescent="0.3">
      <c r="A580" s="32"/>
      <c r="B580" s="32"/>
      <c r="C580" s="32"/>
      <c r="D580" s="32"/>
      <c r="E580" s="32" t="s">
        <v>906</v>
      </c>
      <c r="F580" s="32" t="s">
        <v>1592</v>
      </c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</row>
    <row r="581" spans="1:21" x14ac:dyDescent="0.3">
      <c r="A581" s="32"/>
      <c r="B581" s="32"/>
      <c r="C581" s="32"/>
      <c r="D581" s="32"/>
      <c r="E581" s="32" t="s">
        <v>915</v>
      </c>
      <c r="F581" s="32" t="s">
        <v>1593</v>
      </c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</row>
    <row r="582" spans="1:21" x14ac:dyDescent="0.3">
      <c r="A582" s="32"/>
      <c r="B582" s="32"/>
      <c r="C582" s="32"/>
      <c r="D582" s="32"/>
      <c r="E582" s="32" t="s">
        <v>924</v>
      </c>
      <c r="F582" s="32" t="s">
        <v>1594</v>
      </c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</row>
    <row r="583" spans="1:21" x14ac:dyDescent="0.3">
      <c r="A583" s="32"/>
      <c r="B583" s="32"/>
      <c r="C583" s="32"/>
      <c r="D583" s="32"/>
      <c r="E583" s="32" t="s">
        <v>933</v>
      </c>
      <c r="F583" s="32" t="s">
        <v>1595</v>
      </c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</row>
    <row r="584" spans="1:21" x14ac:dyDescent="0.3">
      <c r="A584" s="32"/>
      <c r="B584" s="32"/>
      <c r="C584" s="32"/>
      <c r="D584" s="32"/>
      <c r="E584" s="32" t="s">
        <v>942</v>
      </c>
      <c r="F584" s="32" t="s">
        <v>1596</v>
      </c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</row>
    <row r="585" spans="1:21" x14ac:dyDescent="0.3">
      <c r="A585" s="32"/>
      <c r="B585" s="32"/>
      <c r="C585" s="32"/>
      <c r="D585" s="32"/>
      <c r="E585" s="32" t="s">
        <v>951</v>
      </c>
      <c r="F585" s="32" t="s">
        <v>1597</v>
      </c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</row>
    <row r="586" spans="1:21" x14ac:dyDescent="0.3">
      <c r="A586" s="32"/>
      <c r="B586" s="32"/>
      <c r="C586" s="32"/>
      <c r="D586" s="32"/>
      <c r="E586" s="32" t="s">
        <v>960</v>
      </c>
      <c r="F586" s="32" t="s">
        <v>1598</v>
      </c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</row>
    <row r="587" spans="1:21" x14ac:dyDescent="0.3">
      <c r="A587" s="32"/>
      <c r="B587" s="32"/>
      <c r="C587" s="32"/>
      <c r="D587" s="32"/>
      <c r="E587" s="32" t="s">
        <v>969</v>
      </c>
      <c r="F587" s="32" t="s">
        <v>1599</v>
      </c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</row>
    <row r="588" spans="1:21" x14ac:dyDescent="0.3">
      <c r="A588" s="32"/>
      <c r="B588" s="32"/>
      <c r="C588" s="32"/>
      <c r="D588" s="32"/>
      <c r="E588" s="32" t="s">
        <v>978</v>
      </c>
      <c r="F588" s="32" t="s">
        <v>1600</v>
      </c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</row>
    <row r="589" spans="1:21" x14ac:dyDescent="0.3">
      <c r="A589" s="32"/>
      <c r="B589" s="32"/>
      <c r="C589" s="32"/>
      <c r="D589" s="32"/>
      <c r="E589" s="32" t="s">
        <v>987</v>
      </c>
      <c r="F589" s="32" t="s">
        <v>1601</v>
      </c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</row>
    <row r="590" spans="1:21" x14ac:dyDescent="0.3">
      <c r="A590" s="32"/>
      <c r="B590" s="32"/>
      <c r="C590" s="32"/>
      <c r="D590" s="32"/>
      <c r="E590" s="32" t="s">
        <v>996</v>
      </c>
      <c r="F590" s="32" t="s">
        <v>1602</v>
      </c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</row>
    <row r="591" spans="1:21" x14ac:dyDescent="0.3">
      <c r="A591" s="32"/>
      <c r="B591" s="32"/>
      <c r="C591" s="32"/>
      <c r="D591" s="32"/>
      <c r="E591" s="32" t="s">
        <v>1005</v>
      </c>
      <c r="F591" s="32" t="s">
        <v>1603</v>
      </c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</row>
    <row r="592" spans="1:21" x14ac:dyDescent="0.3">
      <c r="A592" s="32"/>
      <c r="B592" s="32"/>
      <c r="C592" s="32"/>
      <c r="D592" s="32"/>
      <c r="E592" s="32" t="s">
        <v>1014</v>
      </c>
      <c r="F592" s="32" t="s">
        <v>1604</v>
      </c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</row>
    <row r="593" spans="1:21" x14ac:dyDescent="0.3">
      <c r="A593" s="32"/>
      <c r="B593" s="32"/>
      <c r="C593" s="32"/>
      <c r="D593" s="32"/>
      <c r="E593" s="32" t="s">
        <v>1023</v>
      </c>
      <c r="F593" s="32" t="s">
        <v>1605</v>
      </c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</row>
    <row r="594" spans="1:21" x14ac:dyDescent="0.3">
      <c r="A594" s="32"/>
      <c r="B594" s="32"/>
      <c r="C594" s="32"/>
      <c r="D594" s="32"/>
      <c r="E594" s="32" t="s">
        <v>1032</v>
      </c>
      <c r="F594" s="32" t="s">
        <v>1606</v>
      </c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</row>
    <row r="595" spans="1:21" x14ac:dyDescent="0.3">
      <c r="A595" s="32"/>
      <c r="B595" s="32"/>
      <c r="C595" s="32"/>
      <c r="D595" s="32"/>
      <c r="E595" s="32" t="s">
        <v>1041</v>
      </c>
      <c r="F595" s="32" t="s">
        <v>1607</v>
      </c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</row>
    <row r="596" spans="1:21" x14ac:dyDescent="0.3">
      <c r="A596" s="32"/>
      <c r="B596" s="32"/>
      <c r="C596" s="32"/>
      <c r="D596" s="32"/>
      <c r="E596" s="32" t="s">
        <v>1050</v>
      </c>
      <c r="F596" s="32" t="s">
        <v>1608</v>
      </c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</row>
    <row r="597" spans="1:21" x14ac:dyDescent="0.3">
      <c r="A597" s="32"/>
      <c r="B597" s="32"/>
      <c r="C597" s="32"/>
      <c r="D597" s="32"/>
      <c r="E597" s="32" t="s">
        <v>1059</v>
      </c>
      <c r="F597" s="32" t="s">
        <v>1609</v>
      </c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</row>
    <row r="598" spans="1:21" x14ac:dyDescent="0.3">
      <c r="A598" s="32"/>
      <c r="B598" s="32"/>
      <c r="C598" s="32"/>
      <c r="D598" s="32"/>
      <c r="E598" s="32" t="s">
        <v>1068</v>
      </c>
      <c r="F598" s="32" t="s">
        <v>1610</v>
      </c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</row>
    <row r="599" spans="1:21" x14ac:dyDescent="0.3">
      <c r="A599" s="32"/>
      <c r="B599" s="32"/>
      <c r="C599" s="32"/>
      <c r="D599" s="32"/>
      <c r="E599" s="32" t="s">
        <v>1077</v>
      </c>
      <c r="F599" s="32" t="s">
        <v>1611</v>
      </c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</row>
    <row r="600" spans="1:21" x14ac:dyDescent="0.3">
      <c r="A600" s="32"/>
      <c r="B600" s="32"/>
      <c r="C600" s="32"/>
      <c r="D600" s="32"/>
      <c r="E600" s="32" t="s">
        <v>1086</v>
      </c>
      <c r="F600" s="32" t="s">
        <v>1612</v>
      </c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</row>
    <row r="601" spans="1:21" x14ac:dyDescent="0.3">
      <c r="A601" s="32"/>
      <c r="B601" s="32"/>
      <c r="C601" s="32"/>
      <c r="D601" s="32"/>
      <c r="E601" s="32" t="s">
        <v>1095</v>
      </c>
      <c r="F601" s="32" t="s">
        <v>1613</v>
      </c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</row>
    <row r="602" spans="1:21" x14ac:dyDescent="0.3">
      <c r="A602" s="32"/>
      <c r="B602" s="32"/>
      <c r="C602" s="32"/>
      <c r="D602" s="32"/>
      <c r="E602" s="32" t="s">
        <v>1104</v>
      </c>
      <c r="F602" s="32" t="s">
        <v>1614</v>
      </c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</row>
    <row r="603" spans="1:21" x14ac:dyDescent="0.3">
      <c r="A603" s="32"/>
      <c r="B603" s="32"/>
      <c r="C603" s="32"/>
      <c r="D603" s="32"/>
      <c r="E603" s="32" t="s">
        <v>1113</v>
      </c>
      <c r="F603" s="32" t="s">
        <v>1615</v>
      </c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</row>
    <row r="604" spans="1:21" x14ac:dyDescent="0.3">
      <c r="A604" s="32"/>
      <c r="B604" s="32"/>
      <c r="C604" s="32"/>
      <c r="D604" s="32"/>
      <c r="E604" s="32" t="s">
        <v>235</v>
      </c>
      <c r="F604" s="32" t="s">
        <v>1616</v>
      </c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</row>
    <row r="605" spans="1:21" x14ac:dyDescent="0.3">
      <c r="A605" s="32"/>
      <c r="B605" s="32"/>
      <c r="C605" s="32"/>
      <c r="D605" s="32"/>
      <c r="E605" s="32" t="s">
        <v>248</v>
      </c>
      <c r="F605" s="32" t="s">
        <v>1617</v>
      </c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</row>
    <row r="606" spans="1:21" x14ac:dyDescent="0.3">
      <c r="A606" s="32"/>
      <c r="B606" s="32"/>
      <c r="C606" s="32"/>
      <c r="D606" s="32"/>
      <c r="E606" s="32" t="s">
        <v>260</v>
      </c>
      <c r="F606" s="32" t="s">
        <v>1618</v>
      </c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</row>
    <row r="607" spans="1:21" x14ac:dyDescent="0.3">
      <c r="A607" s="32"/>
      <c r="B607" s="32"/>
      <c r="C607" s="32"/>
      <c r="D607" s="32"/>
      <c r="E607" s="32" t="s">
        <v>272</v>
      </c>
      <c r="F607" s="32" t="s">
        <v>1619</v>
      </c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</row>
    <row r="608" spans="1:21" x14ac:dyDescent="0.3">
      <c r="A608" s="32"/>
      <c r="B608" s="32"/>
      <c r="C608" s="32"/>
      <c r="D608" s="32"/>
      <c r="E608" s="32" t="s">
        <v>285</v>
      </c>
      <c r="F608" s="32" t="s">
        <v>1620</v>
      </c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</row>
    <row r="609" spans="1:21" x14ac:dyDescent="0.3">
      <c r="A609" s="32"/>
      <c r="B609" s="32"/>
      <c r="C609" s="32"/>
      <c r="D609" s="32"/>
      <c r="E609" s="32" t="s">
        <v>298</v>
      </c>
      <c r="F609" s="32" t="s">
        <v>1621</v>
      </c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</row>
    <row r="610" spans="1:21" x14ac:dyDescent="0.3">
      <c r="A610" s="32"/>
      <c r="B610" s="32"/>
      <c r="C610" s="32"/>
      <c r="D610" s="32"/>
      <c r="E610" s="32" t="s">
        <v>308</v>
      </c>
      <c r="F610" s="32" t="s">
        <v>1622</v>
      </c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</row>
    <row r="611" spans="1:21" x14ac:dyDescent="0.3">
      <c r="A611" s="32"/>
      <c r="B611" s="32"/>
      <c r="C611" s="32"/>
      <c r="D611" s="32"/>
      <c r="E611" s="32" t="s">
        <v>318</v>
      </c>
      <c r="F611" s="32" t="s">
        <v>1623</v>
      </c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</row>
    <row r="612" spans="1:21" x14ac:dyDescent="0.3">
      <c r="A612" s="32"/>
      <c r="B612" s="32"/>
      <c r="C612" s="32"/>
      <c r="D612" s="32"/>
      <c r="E612" s="32" t="s">
        <v>327</v>
      </c>
      <c r="F612" s="32" t="s">
        <v>1624</v>
      </c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</row>
    <row r="613" spans="1:21" x14ac:dyDescent="0.3">
      <c r="A613" s="32"/>
      <c r="B613" s="32"/>
      <c r="C613" s="32"/>
      <c r="D613" s="32"/>
      <c r="E613" s="32" t="s">
        <v>336</v>
      </c>
      <c r="F613" s="32" t="s">
        <v>1625</v>
      </c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</row>
    <row r="614" spans="1:21" x14ac:dyDescent="0.3">
      <c r="A614" s="32"/>
      <c r="B614" s="32"/>
      <c r="C614" s="32"/>
      <c r="D614" s="32"/>
      <c r="E614" s="32" t="s">
        <v>345</v>
      </c>
      <c r="F614" s="32" t="s">
        <v>1626</v>
      </c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</row>
    <row r="615" spans="1:21" x14ac:dyDescent="0.3">
      <c r="A615" s="32"/>
      <c r="B615" s="32"/>
      <c r="C615" s="32"/>
      <c r="D615" s="32"/>
      <c r="E615" s="32" t="s">
        <v>355</v>
      </c>
      <c r="F615" s="32" t="s">
        <v>1627</v>
      </c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</row>
    <row r="616" spans="1:21" x14ac:dyDescent="0.3">
      <c r="A616" s="32"/>
      <c r="B616" s="32"/>
      <c r="C616" s="32"/>
      <c r="D616" s="32"/>
      <c r="E616" s="32" t="s">
        <v>365</v>
      </c>
      <c r="F616" s="32" t="s">
        <v>1628</v>
      </c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</row>
    <row r="617" spans="1:21" x14ac:dyDescent="0.3">
      <c r="A617" s="32"/>
      <c r="B617" s="32"/>
      <c r="C617" s="32"/>
      <c r="D617" s="32"/>
      <c r="E617" s="32" t="s">
        <v>374</v>
      </c>
      <c r="F617" s="32" t="s">
        <v>1629</v>
      </c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</row>
    <row r="618" spans="1:21" x14ac:dyDescent="0.3">
      <c r="A618" s="32"/>
      <c r="B618" s="32"/>
      <c r="C618" s="32"/>
      <c r="D618" s="32"/>
      <c r="E618" s="32" t="s">
        <v>383</v>
      </c>
      <c r="F618" s="32" t="s">
        <v>1630</v>
      </c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</row>
    <row r="619" spans="1:21" x14ac:dyDescent="0.3">
      <c r="A619" s="32"/>
      <c r="B619" s="32"/>
      <c r="C619" s="32"/>
      <c r="D619" s="32"/>
      <c r="E619" s="32" t="s">
        <v>392</v>
      </c>
      <c r="F619" s="32" t="s">
        <v>1631</v>
      </c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</row>
    <row r="620" spans="1:21" x14ac:dyDescent="0.3">
      <c r="A620" s="32"/>
      <c r="B620" s="32"/>
      <c r="C620" s="32"/>
      <c r="D620" s="32"/>
      <c r="E620" s="32" t="s">
        <v>401</v>
      </c>
      <c r="F620" s="32" t="s">
        <v>1632</v>
      </c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</row>
    <row r="621" spans="1:21" x14ac:dyDescent="0.3">
      <c r="A621" s="32"/>
      <c r="B621" s="32"/>
      <c r="C621" s="32"/>
      <c r="D621" s="32"/>
      <c r="E621" s="32" t="s">
        <v>410</v>
      </c>
      <c r="F621" s="32" t="s">
        <v>1633</v>
      </c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</row>
    <row r="622" spans="1:21" x14ac:dyDescent="0.3">
      <c r="A622" s="32"/>
      <c r="B622" s="32"/>
      <c r="C622" s="32"/>
      <c r="D622" s="32"/>
      <c r="E622" s="32" t="s">
        <v>420</v>
      </c>
      <c r="F622" s="32" t="s">
        <v>1634</v>
      </c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</row>
    <row r="623" spans="1:21" x14ac:dyDescent="0.3">
      <c r="A623" s="32"/>
      <c r="B623" s="32"/>
      <c r="C623" s="32"/>
      <c r="D623" s="32"/>
      <c r="E623" s="32" t="s">
        <v>430</v>
      </c>
      <c r="F623" s="32" t="s">
        <v>1635</v>
      </c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</row>
    <row r="624" spans="1:21" x14ac:dyDescent="0.3">
      <c r="A624" s="32"/>
      <c r="B624" s="32"/>
      <c r="C624" s="32"/>
      <c r="D624" s="32"/>
      <c r="E624" s="32" t="s">
        <v>439</v>
      </c>
      <c r="F624" s="32" t="s">
        <v>1636</v>
      </c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</row>
    <row r="625" spans="1:21" x14ac:dyDescent="0.3">
      <c r="A625" s="32"/>
      <c r="B625" s="32"/>
      <c r="C625" s="32"/>
      <c r="D625" s="32"/>
      <c r="E625" s="32" t="s">
        <v>448</v>
      </c>
      <c r="F625" s="32" t="s">
        <v>1637</v>
      </c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</row>
    <row r="626" spans="1:21" x14ac:dyDescent="0.3">
      <c r="A626" s="32"/>
      <c r="B626" s="32"/>
      <c r="C626" s="32"/>
      <c r="D626" s="32"/>
      <c r="E626" s="32" t="s">
        <v>457</v>
      </c>
      <c r="F626" s="32" t="s">
        <v>1638</v>
      </c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</row>
    <row r="627" spans="1:21" x14ac:dyDescent="0.3">
      <c r="A627" s="32"/>
      <c r="B627" s="32"/>
      <c r="C627" s="32"/>
      <c r="D627" s="32"/>
      <c r="E627" s="32" t="s">
        <v>466</v>
      </c>
      <c r="F627" s="32" t="s">
        <v>1639</v>
      </c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</row>
    <row r="628" spans="1:21" x14ac:dyDescent="0.3">
      <c r="A628" s="32"/>
      <c r="B628" s="32"/>
      <c r="C628" s="32"/>
      <c r="D628" s="32"/>
      <c r="E628" s="32" t="s">
        <v>475</v>
      </c>
      <c r="F628" s="32" t="s">
        <v>1640</v>
      </c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</row>
    <row r="629" spans="1:21" x14ac:dyDescent="0.3">
      <c r="A629" s="32"/>
      <c r="B629" s="32"/>
      <c r="C629" s="32"/>
      <c r="D629" s="32"/>
      <c r="E629" s="32" t="s">
        <v>484</v>
      </c>
      <c r="F629" s="32" t="s">
        <v>1641</v>
      </c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</row>
    <row r="630" spans="1:21" x14ac:dyDescent="0.3">
      <c r="A630" s="32"/>
      <c r="B630" s="32"/>
      <c r="C630" s="32"/>
      <c r="D630" s="32"/>
      <c r="E630" s="32" t="s">
        <v>493</v>
      </c>
      <c r="F630" s="32" t="s">
        <v>1642</v>
      </c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</row>
    <row r="631" spans="1:21" x14ac:dyDescent="0.3">
      <c r="A631" s="32"/>
      <c r="B631" s="32"/>
      <c r="C631" s="32"/>
      <c r="D631" s="32"/>
      <c r="E631" s="32" t="s">
        <v>502</v>
      </c>
      <c r="F631" s="32" t="s">
        <v>1643</v>
      </c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</row>
    <row r="632" spans="1:21" x14ac:dyDescent="0.3">
      <c r="A632" s="32"/>
      <c r="B632" s="32"/>
      <c r="C632" s="32"/>
      <c r="D632" s="32"/>
      <c r="E632" s="32" t="s">
        <v>511</v>
      </c>
      <c r="F632" s="32" t="s">
        <v>1644</v>
      </c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</row>
    <row r="633" spans="1:21" x14ac:dyDescent="0.3">
      <c r="A633" s="32"/>
      <c r="B633" s="32"/>
      <c r="C633" s="32"/>
      <c r="D633" s="32"/>
      <c r="E633" s="32" t="s">
        <v>520</v>
      </c>
      <c r="F633" s="32" t="s">
        <v>1645</v>
      </c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</row>
    <row r="634" spans="1:21" x14ac:dyDescent="0.3">
      <c r="A634" s="32"/>
      <c r="B634" s="32"/>
      <c r="C634" s="32"/>
      <c r="D634" s="32"/>
      <c r="E634" s="32" t="s">
        <v>529</v>
      </c>
      <c r="F634" s="32" t="s">
        <v>1646</v>
      </c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</row>
    <row r="635" spans="1:21" x14ac:dyDescent="0.3">
      <c r="A635" s="32"/>
      <c r="B635" s="32"/>
      <c r="C635" s="32"/>
      <c r="D635" s="32"/>
      <c r="E635" s="32" t="s">
        <v>538</v>
      </c>
      <c r="F635" s="32" t="s">
        <v>1647</v>
      </c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</row>
    <row r="636" spans="1:21" x14ac:dyDescent="0.3">
      <c r="A636" s="32"/>
      <c r="B636" s="32"/>
      <c r="C636" s="32"/>
      <c r="D636" s="32"/>
      <c r="E636" s="32" t="s">
        <v>547</v>
      </c>
      <c r="F636" s="32" t="s">
        <v>1648</v>
      </c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</row>
    <row r="637" spans="1:21" x14ac:dyDescent="0.3">
      <c r="A637" s="32"/>
      <c r="B637" s="32"/>
      <c r="C637" s="32"/>
      <c r="D637" s="32"/>
      <c r="E637" s="32" t="s">
        <v>556</v>
      </c>
      <c r="F637" s="32" t="s">
        <v>1649</v>
      </c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</row>
    <row r="638" spans="1:21" x14ac:dyDescent="0.3">
      <c r="A638" s="32"/>
      <c r="B638" s="32"/>
      <c r="C638" s="32"/>
      <c r="D638" s="32"/>
      <c r="E638" s="32" t="s">
        <v>565</v>
      </c>
      <c r="F638" s="32" t="s">
        <v>1650</v>
      </c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</row>
    <row r="639" spans="1:21" x14ac:dyDescent="0.3">
      <c r="A639" s="32"/>
      <c r="B639" s="32"/>
      <c r="C639" s="32"/>
      <c r="D639" s="32"/>
      <c r="E639" s="32" t="s">
        <v>574</v>
      </c>
      <c r="F639" s="32" t="s">
        <v>1651</v>
      </c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</row>
    <row r="640" spans="1:21" x14ac:dyDescent="0.3">
      <c r="A640" s="32"/>
      <c r="B640" s="32"/>
      <c r="C640" s="32"/>
      <c r="D640" s="32"/>
      <c r="E640" s="32" t="s">
        <v>583</v>
      </c>
      <c r="F640" s="32" t="s">
        <v>1652</v>
      </c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</row>
    <row r="641" spans="1:21" x14ac:dyDescent="0.3">
      <c r="A641" s="32"/>
      <c r="B641" s="32"/>
      <c r="C641" s="32"/>
      <c r="D641" s="32"/>
      <c r="E641" s="32" t="s">
        <v>592</v>
      </c>
      <c r="F641" s="32" t="s">
        <v>1653</v>
      </c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</row>
    <row r="642" spans="1:21" x14ac:dyDescent="0.3">
      <c r="A642" s="32"/>
      <c r="B642" s="32"/>
      <c r="C642" s="32"/>
      <c r="D642" s="32"/>
      <c r="E642" s="32" t="s">
        <v>601</v>
      </c>
      <c r="F642" s="32" t="s">
        <v>1654</v>
      </c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</row>
    <row r="643" spans="1:21" x14ac:dyDescent="0.3">
      <c r="A643" s="32"/>
      <c r="B643" s="32"/>
      <c r="C643" s="32"/>
      <c r="D643" s="32"/>
      <c r="E643" s="32" t="s">
        <v>610</v>
      </c>
      <c r="F643" s="32" t="s">
        <v>1655</v>
      </c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</row>
    <row r="644" spans="1:21" x14ac:dyDescent="0.3">
      <c r="A644" s="32"/>
      <c r="B644" s="32"/>
      <c r="C644" s="32"/>
      <c r="D644" s="32"/>
      <c r="E644" s="32" t="s">
        <v>619</v>
      </c>
      <c r="F644" s="32" t="s">
        <v>1656</v>
      </c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</row>
    <row r="645" spans="1:21" x14ac:dyDescent="0.3">
      <c r="A645" s="32"/>
      <c r="B645" s="32"/>
      <c r="C645" s="32"/>
      <c r="D645" s="32"/>
      <c r="E645" s="32" t="s">
        <v>628</v>
      </c>
      <c r="F645" s="32" t="s">
        <v>1657</v>
      </c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</row>
    <row r="646" spans="1:21" x14ac:dyDescent="0.3">
      <c r="A646" s="32"/>
      <c r="B646" s="32"/>
      <c r="C646" s="32"/>
      <c r="D646" s="32"/>
      <c r="E646" s="32" t="s">
        <v>637</v>
      </c>
      <c r="F646" s="32" t="s">
        <v>1658</v>
      </c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</row>
    <row r="647" spans="1:21" x14ac:dyDescent="0.3">
      <c r="A647" s="32"/>
      <c r="B647" s="32"/>
      <c r="C647" s="32"/>
      <c r="D647" s="32"/>
      <c r="E647" s="32" t="s">
        <v>646</v>
      </c>
      <c r="F647" s="32" t="s">
        <v>1659</v>
      </c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</row>
    <row r="648" spans="1:21" x14ac:dyDescent="0.3">
      <c r="A648" s="32"/>
      <c r="B648" s="32"/>
      <c r="C648" s="32"/>
      <c r="D648" s="32"/>
      <c r="E648" s="32" t="s">
        <v>655</v>
      </c>
      <c r="F648" s="32" t="s">
        <v>1660</v>
      </c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</row>
    <row r="649" spans="1:21" x14ac:dyDescent="0.3">
      <c r="A649" s="32"/>
      <c r="B649" s="32"/>
      <c r="C649" s="32"/>
      <c r="D649" s="32"/>
      <c r="E649" s="32" t="s">
        <v>664</v>
      </c>
      <c r="F649" s="32" t="s">
        <v>1661</v>
      </c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</row>
    <row r="650" spans="1:21" x14ac:dyDescent="0.3">
      <c r="A650" s="32"/>
      <c r="B650" s="32"/>
      <c r="C650" s="32"/>
      <c r="D650" s="32"/>
      <c r="E650" s="32" t="s">
        <v>673</v>
      </c>
      <c r="F650" s="32" t="s">
        <v>1662</v>
      </c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</row>
    <row r="651" spans="1:21" x14ac:dyDescent="0.3">
      <c r="A651" s="32"/>
      <c r="B651" s="32"/>
      <c r="C651" s="32"/>
      <c r="D651" s="32"/>
      <c r="E651" s="32" t="s">
        <v>682</v>
      </c>
      <c r="F651" s="32" t="s">
        <v>1663</v>
      </c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</row>
    <row r="652" spans="1:21" x14ac:dyDescent="0.3">
      <c r="A652" s="32"/>
      <c r="B652" s="32"/>
      <c r="C652" s="32"/>
      <c r="D652" s="32"/>
      <c r="E652" s="32" t="s">
        <v>691</v>
      </c>
      <c r="F652" s="32" t="s">
        <v>1664</v>
      </c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</row>
    <row r="653" spans="1:21" x14ac:dyDescent="0.3">
      <c r="A653" s="32"/>
      <c r="B653" s="32"/>
      <c r="C653" s="32"/>
      <c r="D653" s="32"/>
      <c r="E653" s="32" t="s">
        <v>700</v>
      </c>
      <c r="F653" s="32" t="s">
        <v>1665</v>
      </c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</row>
    <row r="654" spans="1:21" x14ac:dyDescent="0.3">
      <c r="A654" s="32"/>
      <c r="B654" s="32"/>
      <c r="C654" s="32"/>
      <c r="D654" s="32"/>
      <c r="E654" s="32" t="s">
        <v>709</v>
      </c>
      <c r="F654" s="32" t="s">
        <v>1666</v>
      </c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</row>
    <row r="655" spans="1:21" x14ac:dyDescent="0.3">
      <c r="A655" s="32"/>
      <c r="B655" s="32"/>
      <c r="C655" s="32"/>
      <c r="D655" s="32"/>
      <c r="E655" s="32" t="s">
        <v>718</v>
      </c>
      <c r="F655" s="32" t="s">
        <v>1667</v>
      </c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</row>
    <row r="656" spans="1:21" x14ac:dyDescent="0.3">
      <c r="A656" s="32"/>
      <c r="B656" s="32"/>
      <c r="C656" s="32"/>
      <c r="D656" s="32"/>
      <c r="E656" s="32" t="s">
        <v>727</v>
      </c>
      <c r="F656" s="32" t="s">
        <v>1668</v>
      </c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</row>
    <row r="657" spans="1:21" x14ac:dyDescent="0.3">
      <c r="A657" s="32"/>
      <c r="B657" s="32"/>
      <c r="C657" s="32"/>
      <c r="D657" s="32"/>
      <c r="E657" s="32" t="s">
        <v>736</v>
      </c>
      <c r="F657" s="32" t="s">
        <v>1669</v>
      </c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</row>
    <row r="658" spans="1:21" x14ac:dyDescent="0.3">
      <c r="A658" s="32"/>
      <c r="B658" s="32"/>
      <c r="C658" s="32"/>
      <c r="D658" s="32"/>
      <c r="E658" s="32" t="s">
        <v>745</v>
      </c>
      <c r="F658" s="32" t="s">
        <v>1670</v>
      </c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</row>
    <row r="659" spans="1:21" x14ac:dyDescent="0.3">
      <c r="A659" s="32"/>
      <c r="B659" s="32"/>
      <c r="C659" s="32"/>
      <c r="D659" s="32"/>
      <c r="E659" s="32" t="s">
        <v>754</v>
      </c>
      <c r="F659" s="32" t="s">
        <v>1671</v>
      </c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</row>
    <row r="660" spans="1:21" x14ac:dyDescent="0.3">
      <c r="A660" s="32"/>
      <c r="B660" s="32"/>
      <c r="C660" s="32"/>
      <c r="D660" s="32"/>
      <c r="E660" s="32" t="s">
        <v>763</v>
      </c>
      <c r="F660" s="32" t="s">
        <v>1672</v>
      </c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</row>
    <row r="661" spans="1:21" x14ac:dyDescent="0.3">
      <c r="A661" s="32"/>
      <c r="B661" s="32"/>
      <c r="C661" s="32"/>
      <c r="D661" s="32"/>
      <c r="E661" s="32" t="s">
        <v>772</v>
      </c>
      <c r="F661" s="32" t="s">
        <v>1673</v>
      </c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</row>
    <row r="662" spans="1:21" x14ac:dyDescent="0.3">
      <c r="A662" s="32"/>
      <c r="B662" s="32"/>
      <c r="C662" s="32"/>
      <c r="D662" s="32"/>
      <c r="E662" s="32" t="s">
        <v>781</v>
      </c>
      <c r="F662" s="32" t="s">
        <v>1674</v>
      </c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</row>
    <row r="663" spans="1:21" x14ac:dyDescent="0.3">
      <c r="A663" s="32"/>
      <c r="B663" s="32"/>
      <c r="C663" s="32"/>
      <c r="D663" s="32"/>
      <c r="E663" s="32" t="s">
        <v>790</v>
      </c>
      <c r="F663" s="32" t="s">
        <v>1675</v>
      </c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</row>
    <row r="664" spans="1:21" x14ac:dyDescent="0.3">
      <c r="A664" s="32"/>
      <c r="B664" s="32"/>
      <c r="C664" s="32"/>
      <c r="D664" s="32"/>
      <c r="E664" s="32" t="s">
        <v>799</v>
      </c>
      <c r="F664" s="32" t="s">
        <v>1676</v>
      </c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</row>
    <row r="665" spans="1:21" x14ac:dyDescent="0.3">
      <c r="A665" s="32"/>
      <c r="B665" s="32"/>
      <c r="C665" s="32"/>
      <c r="D665" s="32"/>
      <c r="E665" s="32" t="s">
        <v>808</v>
      </c>
      <c r="F665" s="32" t="s">
        <v>1677</v>
      </c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</row>
    <row r="666" spans="1:21" x14ac:dyDescent="0.3">
      <c r="A666" s="32"/>
      <c r="B666" s="32"/>
      <c r="C666" s="32"/>
      <c r="D666" s="32"/>
      <c r="E666" s="32" t="s">
        <v>817</v>
      </c>
      <c r="F666" s="32" t="s">
        <v>1678</v>
      </c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</row>
    <row r="667" spans="1:21" x14ac:dyDescent="0.3">
      <c r="A667" s="32"/>
      <c r="B667" s="32"/>
      <c r="C667" s="32"/>
      <c r="D667" s="32"/>
      <c r="E667" s="32" t="s">
        <v>826</v>
      </c>
      <c r="F667" s="32" t="s">
        <v>1679</v>
      </c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</row>
    <row r="668" spans="1:21" x14ac:dyDescent="0.3">
      <c r="A668" s="32"/>
      <c r="B668" s="32"/>
      <c r="C668" s="32"/>
      <c r="D668" s="32"/>
      <c r="E668" s="32" t="s">
        <v>835</v>
      </c>
      <c r="F668" s="32" t="s">
        <v>1680</v>
      </c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</row>
    <row r="669" spans="1:21" x14ac:dyDescent="0.3">
      <c r="A669" s="32"/>
      <c r="B669" s="32"/>
      <c r="C669" s="32"/>
      <c r="D669" s="32"/>
      <c r="E669" s="32" t="s">
        <v>844</v>
      </c>
      <c r="F669" s="32" t="s">
        <v>1681</v>
      </c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</row>
    <row r="670" spans="1:21" x14ac:dyDescent="0.3">
      <c r="A670" s="32"/>
      <c r="B670" s="32"/>
      <c r="C670" s="32"/>
      <c r="D670" s="32"/>
      <c r="E670" s="32" t="s">
        <v>853</v>
      </c>
      <c r="F670" s="32" t="s">
        <v>1682</v>
      </c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</row>
    <row r="671" spans="1:21" x14ac:dyDescent="0.3">
      <c r="A671" s="32"/>
      <c r="B671" s="32"/>
      <c r="C671" s="32"/>
      <c r="D671" s="32"/>
      <c r="E671" s="32" t="s">
        <v>862</v>
      </c>
      <c r="F671" s="32" t="s">
        <v>1683</v>
      </c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</row>
    <row r="672" spans="1:21" x14ac:dyDescent="0.3">
      <c r="A672" s="32"/>
      <c r="B672" s="32"/>
      <c r="C672" s="32"/>
      <c r="D672" s="32"/>
      <c r="E672" s="32" t="s">
        <v>871</v>
      </c>
      <c r="F672" s="32" t="s">
        <v>1684</v>
      </c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</row>
    <row r="673" spans="1:21" x14ac:dyDescent="0.3">
      <c r="A673" s="32"/>
      <c r="B673" s="32"/>
      <c r="C673" s="32"/>
      <c r="D673" s="32"/>
      <c r="E673" s="32" t="s">
        <v>880</v>
      </c>
      <c r="F673" s="32" t="s">
        <v>1685</v>
      </c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</row>
    <row r="674" spans="1:21" x14ac:dyDescent="0.3">
      <c r="A674" s="32"/>
      <c r="B674" s="32"/>
      <c r="C674" s="32"/>
      <c r="D674" s="32"/>
      <c r="E674" s="32" t="s">
        <v>889</v>
      </c>
      <c r="F674" s="32" t="s">
        <v>1686</v>
      </c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</row>
    <row r="675" spans="1:21" x14ac:dyDescent="0.3">
      <c r="A675" s="32"/>
      <c r="B675" s="32"/>
      <c r="C675" s="32"/>
      <c r="D675" s="32"/>
      <c r="E675" s="32" t="s">
        <v>898</v>
      </c>
      <c r="F675" s="32" t="s">
        <v>1687</v>
      </c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</row>
    <row r="676" spans="1:21" x14ac:dyDescent="0.3">
      <c r="A676" s="32"/>
      <c r="B676" s="32"/>
      <c r="C676" s="32"/>
      <c r="D676" s="32"/>
      <c r="E676" s="32" t="s">
        <v>907</v>
      </c>
      <c r="F676" s="32" t="s">
        <v>1688</v>
      </c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</row>
    <row r="677" spans="1:21" x14ac:dyDescent="0.3">
      <c r="A677" s="32"/>
      <c r="B677" s="32"/>
      <c r="C677" s="32"/>
      <c r="D677" s="32"/>
      <c r="E677" s="32" t="s">
        <v>916</v>
      </c>
      <c r="F677" s="32" t="s">
        <v>1689</v>
      </c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</row>
    <row r="678" spans="1:21" x14ac:dyDescent="0.3">
      <c r="A678" s="32"/>
      <c r="B678" s="32"/>
      <c r="C678" s="32"/>
      <c r="D678" s="32"/>
      <c r="E678" s="32" t="s">
        <v>925</v>
      </c>
      <c r="F678" s="32" t="s">
        <v>1690</v>
      </c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</row>
    <row r="679" spans="1:21" x14ac:dyDescent="0.3">
      <c r="A679" s="32"/>
      <c r="B679" s="32"/>
      <c r="C679" s="32"/>
      <c r="D679" s="32"/>
      <c r="E679" s="32" t="s">
        <v>934</v>
      </c>
      <c r="F679" s="32" t="s">
        <v>1691</v>
      </c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</row>
    <row r="680" spans="1:21" x14ac:dyDescent="0.3">
      <c r="A680" s="32"/>
      <c r="B680" s="32"/>
      <c r="C680" s="32"/>
      <c r="D680" s="32"/>
      <c r="E680" s="32" t="s">
        <v>943</v>
      </c>
      <c r="F680" s="32" t="s">
        <v>1692</v>
      </c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</row>
    <row r="681" spans="1:21" x14ac:dyDescent="0.3">
      <c r="A681" s="32"/>
      <c r="B681" s="32"/>
      <c r="C681" s="32"/>
      <c r="D681" s="32"/>
      <c r="E681" s="32" t="s">
        <v>952</v>
      </c>
      <c r="F681" s="32" t="s">
        <v>1693</v>
      </c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</row>
    <row r="682" spans="1:21" x14ac:dyDescent="0.3">
      <c r="A682" s="32"/>
      <c r="B682" s="32"/>
      <c r="C682" s="32"/>
      <c r="D682" s="32"/>
      <c r="E682" s="32" t="s">
        <v>961</v>
      </c>
      <c r="F682" s="32" t="s">
        <v>1694</v>
      </c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</row>
    <row r="683" spans="1:21" x14ac:dyDescent="0.3">
      <c r="A683" s="32"/>
      <c r="B683" s="32"/>
      <c r="C683" s="32"/>
      <c r="D683" s="32"/>
      <c r="E683" s="32" t="s">
        <v>970</v>
      </c>
      <c r="F683" s="32" t="s">
        <v>1695</v>
      </c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</row>
    <row r="684" spans="1:21" x14ac:dyDescent="0.3">
      <c r="A684" s="32"/>
      <c r="B684" s="32"/>
      <c r="C684" s="32"/>
      <c r="D684" s="32"/>
      <c r="E684" s="32" t="s">
        <v>979</v>
      </c>
      <c r="F684" s="32" t="s">
        <v>1696</v>
      </c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</row>
    <row r="685" spans="1:21" x14ac:dyDescent="0.3">
      <c r="A685" s="32"/>
      <c r="B685" s="32"/>
      <c r="C685" s="32"/>
      <c r="D685" s="32"/>
      <c r="E685" s="32" t="s">
        <v>988</v>
      </c>
      <c r="F685" s="32" t="s">
        <v>1697</v>
      </c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</row>
    <row r="686" spans="1:21" x14ac:dyDescent="0.3">
      <c r="A686" s="32"/>
      <c r="B686" s="32"/>
      <c r="C686" s="32"/>
      <c r="D686" s="32"/>
      <c r="E686" s="32" t="s">
        <v>997</v>
      </c>
      <c r="F686" s="32" t="s">
        <v>1698</v>
      </c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</row>
    <row r="687" spans="1:21" x14ac:dyDescent="0.3">
      <c r="A687" s="32"/>
      <c r="B687" s="32"/>
      <c r="C687" s="32"/>
      <c r="D687" s="32"/>
      <c r="E687" s="32" t="s">
        <v>1006</v>
      </c>
      <c r="F687" s="32" t="s">
        <v>1699</v>
      </c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</row>
    <row r="688" spans="1:21" x14ac:dyDescent="0.3">
      <c r="A688" s="32"/>
      <c r="B688" s="32"/>
      <c r="C688" s="32"/>
      <c r="D688" s="32"/>
      <c r="E688" s="32" t="s">
        <v>1015</v>
      </c>
      <c r="F688" s="32" t="s">
        <v>1700</v>
      </c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</row>
    <row r="689" spans="1:21" x14ac:dyDescent="0.3">
      <c r="A689" s="32"/>
      <c r="B689" s="32"/>
      <c r="C689" s="32"/>
      <c r="D689" s="32"/>
      <c r="E689" s="32" t="s">
        <v>1024</v>
      </c>
      <c r="F689" s="32" t="s">
        <v>1701</v>
      </c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</row>
    <row r="690" spans="1:21" x14ac:dyDescent="0.3">
      <c r="A690" s="32"/>
      <c r="B690" s="32"/>
      <c r="C690" s="32"/>
      <c r="D690" s="32"/>
      <c r="E690" s="32" t="s">
        <v>1033</v>
      </c>
      <c r="F690" s="32" t="s">
        <v>1702</v>
      </c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</row>
    <row r="691" spans="1:21" x14ac:dyDescent="0.3">
      <c r="A691" s="32"/>
      <c r="B691" s="32"/>
      <c r="C691" s="32"/>
      <c r="D691" s="32"/>
      <c r="E691" s="32" t="s">
        <v>1042</v>
      </c>
      <c r="F691" s="32" t="s">
        <v>1703</v>
      </c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</row>
    <row r="692" spans="1:21" x14ac:dyDescent="0.3">
      <c r="A692" s="32"/>
      <c r="B692" s="32"/>
      <c r="C692" s="32"/>
      <c r="D692" s="32"/>
      <c r="E692" s="32" t="s">
        <v>1051</v>
      </c>
      <c r="F692" s="32" t="s">
        <v>1704</v>
      </c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</row>
    <row r="693" spans="1:21" x14ac:dyDescent="0.3">
      <c r="A693" s="32"/>
      <c r="B693" s="32"/>
      <c r="C693" s="32"/>
      <c r="D693" s="32"/>
      <c r="E693" s="32" t="s">
        <v>1060</v>
      </c>
      <c r="F693" s="32" t="s">
        <v>1705</v>
      </c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</row>
    <row r="694" spans="1:21" x14ac:dyDescent="0.3">
      <c r="A694" s="32"/>
      <c r="B694" s="32"/>
      <c r="C694" s="32"/>
      <c r="D694" s="32"/>
      <c r="E694" s="32" t="s">
        <v>1069</v>
      </c>
      <c r="F694" s="32" t="s">
        <v>1706</v>
      </c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</row>
    <row r="695" spans="1:21" x14ac:dyDescent="0.3">
      <c r="A695" s="32"/>
      <c r="B695" s="32"/>
      <c r="C695" s="32"/>
      <c r="D695" s="32"/>
      <c r="E695" s="32" t="s">
        <v>1078</v>
      </c>
      <c r="F695" s="32" t="s">
        <v>1707</v>
      </c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</row>
    <row r="696" spans="1:21" x14ac:dyDescent="0.3">
      <c r="A696" s="32"/>
      <c r="B696" s="32"/>
      <c r="C696" s="32"/>
      <c r="D696" s="32"/>
      <c r="E696" s="32" t="s">
        <v>1087</v>
      </c>
      <c r="F696" s="32" t="s">
        <v>1708</v>
      </c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</row>
    <row r="697" spans="1:21" x14ac:dyDescent="0.3">
      <c r="A697" s="32"/>
      <c r="B697" s="32"/>
      <c r="C697" s="32"/>
      <c r="D697" s="32"/>
      <c r="E697" s="32" t="s">
        <v>1096</v>
      </c>
      <c r="F697" s="32" t="s">
        <v>1709</v>
      </c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</row>
    <row r="698" spans="1:21" x14ac:dyDescent="0.3">
      <c r="A698" s="32"/>
      <c r="B698" s="32"/>
      <c r="C698" s="32"/>
      <c r="D698" s="32"/>
      <c r="E698" s="32" t="s">
        <v>1105</v>
      </c>
      <c r="F698" s="32" t="s">
        <v>1710</v>
      </c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</row>
    <row r="699" spans="1:21" x14ac:dyDescent="0.3">
      <c r="A699" s="32"/>
      <c r="B699" s="32"/>
      <c r="C699" s="32"/>
      <c r="D699" s="32"/>
      <c r="E699" s="32" t="s">
        <v>1114</v>
      </c>
      <c r="F699" s="32" t="s">
        <v>1711</v>
      </c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</row>
    <row r="700" spans="1:21" x14ac:dyDescent="0.3">
      <c r="A700" s="32"/>
      <c r="B700" s="32"/>
      <c r="C700" s="32"/>
      <c r="D700" s="32"/>
      <c r="E700" s="32" t="s">
        <v>236</v>
      </c>
      <c r="F700" s="32" t="s">
        <v>1712</v>
      </c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</row>
    <row r="701" spans="1:21" x14ac:dyDescent="0.3">
      <c r="A701" s="32"/>
      <c r="B701" s="32"/>
      <c r="C701" s="32"/>
      <c r="D701" s="32"/>
      <c r="E701" s="32" t="s">
        <v>249</v>
      </c>
      <c r="F701" s="32" t="s">
        <v>1713</v>
      </c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</row>
    <row r="702" spans="1:21" x14ac:dyDescent="0.3">
      <c r="A702" s="32"/>
      <c r="B702" s="32"/>
      <c r="C702" s="32"/>
      <c r="D702" s="32"/>
      <c r="E702" s="32" t="s">
        <v>261</v>
      </c>
      <c r="F702" s="32" t="s">
        <v>1714</v>
      </c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</row>
    <row r="703" spans="1:21" x14ac:dyDescent="0.3">
      <c r="A703" s="32"/>
      <c r="B703" s="32"/>
      <c r="C703" s="32"/>
      <c r="D703" s="32"/>
      <c r="E703" s="32" t="s">
        <v>273</v>
      </c>
      <c r="F703" s="32" t="s">
        <v>1715</v>
      </c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</row>
    <row r="704" spans="1:21" x14ac:dyDescent="0.3">
      <c r="A704" s="32"/>
      <c r="B704" s="32"/>
      <c r="C704" s="32"/>
      <c r="D704" s="32"/>
      <c r="E704" s="32" t="s">
        <v>286</v>
      </c>
      <c r="F704" s="32" t="s">
        <v>1131</v>
      </c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</row>
    <row r="705" spans="1:21" x14ac:dyDescent="0.3">
      <c r="A705" s="32"/>
      <c r="B705" s="32"/>
      <c r="C705" s="32"/>
      <c r="D705" s="32"/>
      <c r="E705" s="32" t="s">
        <v>299</v>
      </c>
      <c r="F705" s="32" t="s">
        <v>1716</v>
      </c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</row>
    <row r="706" spans="1:21" x14ac:dyDescent="0.3">
      <c r="A706" s="32"/>
      <c r="B706" s="32"/>
      <c r="C706" s="32"/>
      <c r="D706" s="32"/>
      <c r="E706" s="32" t="s">
        <v>309</v>
      </c>
      <c r="F706" s="32" t="s">
        <v>1717</v>
      </c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</row>
    <row r="707" spans="1:21" x14ac:dyDescent="0.3">
      <c r="A707" s="32"/>
      <c r="B707" s="32"/>
      <c r="C707" s="32"/>
      <c r="D707" s="32"/>
      <c r="E707" s="32" t="s">
        <v>319</v>
      </c>
      <c r="F707" s="32" t="s">
        <v>1718</v>
      </c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</row>
    <row r="708" spans="1:21" x14ac:dyDescent="0.3">
      <c r="A708" s="32"/>
      <c r="B708" s="32"/>
      <c r="C708" s="32"/>
      <c r="D708" s="32"/>
      <c r="E708" s="32" t="s">
        <v>328</v>
      </c>
      <c r="F708" s="32" t="s">
        <v>1719</v>
      </c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</row>
    <row r="709" spans="1:21" x14ac:dyDescent="0.3">
      <c r="A709" s="32"/>
      <c r="B709" s="32"/>
      <c r="C709" s="32"/>
      <c r="D709" s="32"/>
      <c r="E709" s="32" t="s">
        <v>337</v>
      </c>
      <c r="F709" s="32" t="s">
        <v>1720</v>
      </c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</row>
    <row r="710" spans="1:21" x14ac:dyDescent="0.3">
      <c r="A710" s="32"/>
      <c r="B710" s="32"/>
      <c r="C710" s="32"/>
      <c r="D710" s="32"/>
      <c r="E710" s="32" t="s">
        <v>346</v>
      </c>
      <c r="F710" s="32" t="s">
        <v>1721</v>
      </c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</row>
    <row r="711" spans="1:21" x14ac:dyDescent="0.3">
      <c r="A711" s="32"/>
      <c r="B711" s="32"/>
      <c r="C711" s="32"/>
      <c r="D711" s="32"/>
      <c r="E711" s="32" t="s">
        <v>356</v>
      </c>
      <c r="F711" s="32" t="s">
        <v>1722</v>
      </c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</row>
    <row r="712" spans="1:21" x14ac:dyDescent="0.3">
      <c r="A712" s="32"/>
      <c r="B712" s="32"/>
      <c r="C712" s="32"/>
      <c r="D712" s="32"/>
      <c r="E712" s="32" t="s">
        <v>366</v>
      </c>
      <c r="F712" s="32" t="s">
        <v>1723</v>
      </c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</row>
    <row r="713" spans="1:21" x14ac:dyDescent="0.3">
      <c r="A713" s="32"/>
      <c r="B713" s="32"/>
      <c r="C713" s="32"/>
      <c r="D713" s="32"/>
      <c r="E713" s="32" t="s">
        <v>375</v>
      </c>
      <c r="F713" s="32" t="s">
        <v>1724</v>
      </c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</row>
    <row r="714" spans="1:21" x14ac:dyDescent="0.3">
      <c r="A714" s="32"/>
      <c r="B714" s="32"/>
      <c r="C714" s="32"/>
      <c r="D714" s="32"/>
      <c r="E714" s="32" t="s">
        <v>384</v>
      </c>
      <c r="F714" s="32" t="s">
        <v>1725</v>
      </c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</row>
    <row r="715" spans="1:21" x14ac:dyDescent="0.3">
      <c r="A715" s="32"/>
      <c r="B715" s="32"/>
      <c r="C715" s="32"/>
      <c r="D715" s="32"/>
      <c r="E715" s="32" t="s">
        <v>393</v>
      </c>
      <c r="F715" s="32" t="s">
        <v>1726</v>
      </c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</row>
    <row r="716" spans="1:21" x14ac:dyDescent="0.3">
      <c r="A716" s="32"/>
      <c r="B716" s="32"/>
      <c r="C716" s="32"/>
      <c r="D716" s="32"/>
      <c r="E716" s="32" t="s">
        <v>402</v>
      </c>
      <c r="F716" s="32" t="s">
        <v>1727</v>
      </c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</row>
    <row r="717" spans="1:21" x14ac:dyDescent="0.3">
      <c r="A717" s="32"/>
      <c r="B717" s="32"/>
      <c r="C717" s="32"/>
      <c r="D717" s="32"/>
      <c r="E717" s="32" t="s">
        <v>411</v>
      </c>
      <c r="F717" s="32" t="s">
        <v>1728</v>
      </c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</row>
    <row r="718" spans="1:21" x14ac:dyDescent="0.3">
      <c r="A718" s="32"/>
      <c r="B718" s="32"/>
      <c r="C718" s="32"/>
      <c r="D718" s="32"/>
      <c r="E718" s="32" t="s">
        <v>421</v>
      </c>
      <c r="F718" s="32" t="s">
        <v>1729</v>
      </c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</row>
    <row r="719" spans="1:21" x14ac:dyDescent="0.3">
      <c r="A719" s="32"/>
      <c r="B719" s="32"/>
      <c r="C719" s="32"/>
      <c r="D719" s="32"/>
      <c r="E719" s="32" t="s">
        <v>431</v>
      </c>
      <c r="F719" s="32" t="s">
        <v>1730</v>
      </c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</row>
    <row r="720" spans="1:21" x14ac:dyDescent="0.3">
      <c r="A720" s="32"/>
      <c r="B720" s="32"/>
      <c r="C720" s="32"/>
      <c r="D720" s="32"/>
      <c r="E720" s="32" t="s">
        <v>440</v>
      </c>
      <c r="F720" s="32" t="s">
        <v>1731</v>
      </c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</row>
    <row r="721" spans="1:21" x14ac:dyDescent="0.3">
      <c r="A721" s="32"/>
      <c r="B721" s="32"/>
      <c r="C721" s="32"/>
      <c r="D721" s="32"/>
      <c r="E721" s="32" t="s">
        <v>449</v>
      </c>
      <c r="F721" s="32" t="s">
        <v>1732</v>
      </c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</row>
    <row r="722" spans="1:21" x14ac:dyDescent="0.3">
      <c r="A722" s="32"/>
      <c r="B722" s="32"/>
      <c r="C722" s="32"/>
      <c r="D722" s="32"/>
      <c r="E722" s="32" t="s">
        <v>458</v>
      </c>
      <c r="F722" s="32" t="s">
        <v>1733</v>
      </c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</row>
    <row r="723" spans="1:21" x14ac:dyDescent="0.3">
      <c r="A723" s="32"/>
      <c r="B723" s="32"/>
      <c r="C723" s="32"/>
      <c r="D723" s="32"/>
      <c r="E723" s="32" t="s">
        <v>467</v>
      </c>
      <c r="F723" s="32" t="s">
        <v>1734</v>
      </c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</row>
    <row r="724" spans="1:21" x14ac:dyDescent="0.3">
      <c r="A724" s="32"/>
      <c r="B724" s="32"/>
      <c r="C724" s="32"/>
      <c r="D724" s="32"/>
      <c r="E724" s="32" t="s">
        <v>476</v>
      </c>
      <c r="F724" s="32" t="s">
        <v>1735</v>
      </c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</row>
    <row r="725" spans="1:21" x14ac:dyDescent="0.3">
      <c r="A725" s="32"/>
      <c r="B725" s="32"/>
      <c r="C725" s="32"/>
      <c r="D725" s="32"/>
      <c r="E725" s="32" t="s">
        <v>485</v>
      </c>
      <c r="F725" s="32" t="s">
        <v>1736</v>
      </c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</row>
    <row r="726" spans="1:21" x14ac:dyDescent="0.3">
      <c r="A726" s="32"/>
      <c r="B726" s="32"/>
      <c r="C726" s="32"/>
      <c r="D726" s="32"/>
      <c r="E726" s="32" t="s">
        <v>494</v>
      </c>
      <c r="F726" s="32" t="s">
        <v>1737</v>
      </c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</row>
    <row r="727" spans="1:21" x14ac:dyDescent="0.3">
      <c r="A727" s="32"/>
      <c r="B727" s="32"/>
      <c r="C727" s="32"/>
      <c r="D727" s="32"/>
      <c r="E727" s="32" t="s">
        <v>503</v>
      </c>
      <c r="F727" s="32" t="s">
        <v>1738</v>
      </c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</row>
    <row r="728" spans="1:21" x14ac:dyDescent="0.3">
      <c r="A728" s="32"/>
      <c r="B728" s="32"/>
      <c r="C728" s="32"/>
      <c r="D728" s="32"/>
      <c r="E728" s="32" t="s">
        <v>512</v>
      </c>
      <c r="F728" s="32" t="s">
        <v>1739</v>
      </c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</row>
    <row r="729" spans="1:21" x14ac:dyDescent="0.3">
      <c r="A729" s="32"/>
      <c r="B729" s="32"/>
      <c r="C729" s="32"/>
      <c r="D729" s="32"/>
      <c r="E729" s="32" t="s">
        <v>521</v>
      </c>
      <c r="F729" s="32" t="s">
        <v>1740</v>
      </c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</row>
    <row r="730" spans="1:21" x14ac:dyDescent="0.3">
      <c r="A730" s="32"/>
      <c r="B730" s="32"/>
      <c r="C730" s="32"/>
      <c r="D730" s="32"/>
      <c r="E730" s="32" t="s">
        <v>530</v>
      </c>
      <c r="F730" s="32" t="s">
        <v>1741</v>
      </c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</row>
    <row r="731" spans="1:21" x14ac:dyDescent="0.3">
      <c r="A731" s="32"/>
      <c r="B731" s="32"/>
      <c r="C731" s="32"/>
      <c r="D731" s="32"/>
      <c r="E731" s="32" t="s">
        <v>539</v>
      </c>
      <c r="F731" s="32" t="s">
        <v>1742</v>
      </c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</row>
    <row r="732" spans="1:21" x14ac:dyDescent="0.3">
      <c r="A732" s="32"/>
      <c r="B732" s="32"/>
      <c r="C732" s="32"/>
      <c r="D732" s="32"/>
      <c r="E732" s="32" t="s">
        <v>548</v>
      </c>
      <c r="F732" s="32" t="s">
        <v>1743</v>
      </c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</row>
    <row r="733" spans="1:21" x14ac:dyDescent="0.3">
      <c r="A733" s="32"/>
      <c r="B733" s="32"/>
      <c r="C733" s="32"/>
      <c r="D733" s="32"/>
      <c r="E733" s="32" t="s">
        <v>557</v>
      </c>
      <c r="F733" s="32" t="s">
        <v>1744</v>
      </c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</row>
    <row r="734" spans="1:21" x14ac:dyDescent="0.3">
      <c r="A734" s="32"/>
      <c r="B734" s="32"/>
      <c r="C734" s="32"/>
      <c r="D734" s="32"/>
      <c r="E734" s="32" t="s">
        <v>566</v>
      </c>
      <c r="F734" s="32" t="s">
        <v>1745</v>
      </c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</row>
    <row r="735" spans="1:21" x14ac:dyDescent="0.3">
      <c r="A735" s="32"/>
      <c r="B735" s="32"/>
      <c r="C735" s="32"/>
      <c r="D735" s="32"/>
      <c r="E735" s="32" t="s">
        <v>575</v>
      </c>
      <c r="F735" s="32" t="s">
        <v>1746</v>
      </c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</row>
    <row r="736" spans="1:21" x14ac:dyDescent="0.3">
      <c r="A736" s="32"/>
      <c r="B736" s="32"/>
      <c r="C736" s="32"/>
      <c r="D736" s="32"/>
      <c r="E736" s="32" t="s">
        <v>584</v>
      </c>
      <c r="F736" s="32" t="s">
        <v>1747</v>
      </c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</row>
    <row r="737" spans="1:21" x14ac:dyDescent="0.3">
      <c r="A737" s="32"/>
      <c r="B737" s="32"/>
      <c r="C737" s="32"/>
      <c r="D737" s="32"/>
      <c r="E737" s="32" t="s">
        <v>593</v>
      </c>
      <c r="F737" s="32" t="s">
        <v>1748</v>
      </c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</row>
    <row r="738" spans="1:21" x14ac:dyDescent="0.3">
      <c r="A738" s="32"/>
      <c r="B738" s="32"/>
      <c r="C738" s="32"/>
      <c r="D738" s="32"/>
      <c r="E738" s="32" t="s">
        <v>602</v>
      </c>
      <c r="F738" s="32" t="s">
        <v>1749</v>
      </c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</row>
    <row r="739" spans="1:21" x14ac:dyDescent="0.3">
      <c r="A739" s="32"/>
      <c r="B739" s="32"/>
      <c r="C739" s="32"/>
      <c r="D739" s="32"/>
      <c r="E739" s="32" t="s">
        <v>611</v>
      </c>
      <c r="F739" s="32" t="s">
        <v>1750</v>
      </c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</row>
    <row r="740" spans="1:21" x14ac:dyDescent="0.3">
      <c r="A740" s="32"/>
      <c r="B740" s="32"/>
      <c r="C740" s="32"/>
      <c r="D740" s="32"/>
      <c r="E740" s="32" t="s">
        <v>620</v>
      </c>
      <c r="F740" s="32" t="s">
        <v>1751</v>
      </c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</row>
    <row r="741" spans="1:21" x14ac:dyDescent="0.3">
      <c r="A741" s="32"/>
      <c r="B741" s="32"/>
      <c r="C741" s="32"/>
      <c r="D741" s="32"/>
      <c r="E741" s="32" t="s">
        <v>629</v>
      </c>
      <c r="F741" s="32" t="s">
        <v>1752</v>
      </c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</row>
    <row r="742" spans="1:21" x14ac:dyDescent="0.3">
      <c r="A742" s="32"/>
      <c r="B742" s="32"/>
      <c r="C742" s="32"/>
      <c r="D742" s="32"/>
      <c r="E742" s="32" t="s">
        <v>638</v>
      </c>
      <c r="F742" s="32" t="s">
        <v>1753</v>
      </c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</row>
    <row r="743" spans="1:21" x14ac:dyDescent="0.3">
      <c r="A743" s="32"/>
      <c r="B743" s="32"/>
      <c r="C743" s="32"/>
      <c r="D743" s="32"/>
      <c r="E743" s="32" t="s">
        <v>647</v>
      </c>
      <c r="F743" s="32" t="s">
        <v>1754</v>
      </c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</row>
    <row r="744" spans="1:21" x14ac:dyDescent="0.3">
      <c r="A744" s="32"/>
      <c r="B744" s="32"/>
      <c r="C744" s="32"/>
      <c r="D744" s="32"/>
      <c r="E744" s="32" t="s">
        <v>656</v>
      </c>
      <c r="F744" s="32" t="s">
        <v>1755</v>
      </c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</row>
    <row r="745" spans="1:21" x14ac:dyDescent="0.3">
      <c r="A745" s="32"/>
      <c r="B745" s="32"/>
      <c r="C745" s="32"/>
      <c r="D745" s="32"/>
      <c r="E745" s="32" t="s">
        <v>665</v>
      </c>
      <c r="F745" s="32" t="s">
        <v>1756</v>
      </c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</row>
    <row r="746" spans="1:21" x14ac:dyDescent="0.3">
      <c r="A746" s="32"/>
      <c r="B746" s="32"/>
      <c r="C746" s="32"/>
      <c r="D746" s="32"/>
      <c r="E746" s="32" t="s">
        <v>674</v>
      </c>
      <c r="F746" s="32" t="s">
        <v>1757</v>
      </c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</row>
    <row r="747" spans="1:21" x14ac:dyDescent="0.3">
      <c r="A747" s="32"/>
      <c r="B747" s="32"/>
      <c r="C747" s="32"/>
      <c r="D747" s="32"/>
      <c r="E747" s="32" t="s">
        <v>683</v>
      </c>
      <c r="F747" s="32" t="s">
        <v>1758</v>
      </c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</row>
    <row r="748" spans="1:21" x14ac:dyDescent="0.3">
      <c r="A748" s="32"/>
      <c r="B748" s="32"/>
      <c r="C748" s="32"/>
      <c r="D748" s="32"/>
      <c r="E748" s="32" t="s">
        <v>692</v>
      </c>
      <c r="F748" s="32" t="s">
        <v>1759</v>
      </c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</row>
    <row r="749" spans="1:21" x14ac:dyDescent="0.3">
      <c r="A749" s="32"/>
      <c r="B749" s="32"/>
      <c r="C749" s="32"/>
      <c r="D749" s="32"/>
      <c r="E749" s="32" t="s">
        <v>701</v>
      </c>
      <c r="F749" s="32" t="s">
        <v>1760</v>
      </c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</row>
    <row r="750" spans="1:21" x14ac:dyDescent="0.3">
      <c r="A750" s="32"/>
      <c r="B750" s="32"/>
      <c r="C750" s="32"/>
      <c r="D750" s="32"/>
      <c r="E750" s="32" t="s">
        <v>710</v>
      </c>
      <c r="F750" s="32" t="s">
        <v>1761</v>
      </c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</row>
    <row r="751" spans="1:21" x14ac:dyDescent="0.3">
      <c r="A751" s="32"/>
      <c r="B751" s="32"/>
      <c r="C751" s="32"/>
      <c r="D751" s="32"/>
      <c r="E751" s="32" t="s">
        <v>719</v>
      </c>
      <c r="F751" s="32" t="s">
        <v>1762</v>
      </c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</row>
    <row r="752" spans="1:21" x14ac:dyDescent="0.3">
      <c r="A752" s="32"/>
      <c r="B752" s="32"/>
      <c r="C752" s="32"/>
      <c r="D752" s="32"/>
      <c r="E752" s="32" t="s">
        <v>728</v>
      </c>
      <c r="F752" s="32" t="s">
        <v>1763</v>
      </c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</row>
    <row r="753" spans="1:21" x14ac:dyDescent="0.3">
      <c r="A753" s="32"/>
      <c r="B753" s="32"/>
      <c r="C753" s="32"/>
      <c r="D753" s="32"/>
      <c r="E753" s="32" t="s">
        <v>737</v>
      </c>
      <c r="F753" s="32" t="s">
        <v>1764</v>
      </c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</row>
    <row r="754" spans="1:21" x14ac:dyDescent="0.3">
      <c r="A754" s="32"/>
      <c r="B754" s="32"/>
      <c r="C754" s="32"/>
      <c r="D754" s="32"/>
      <c r="E754" s="32" t="s">
        <v>746</v>
      </c>
      <c r="F754" s="32" t="s">
        <v>1765</v>
      </c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</row>
    <row r="755" spans="1:21" x14ac:dyDescent="0.3">
      <c r="A755" s="32"/>
      <c r="B755" s="32"/>
      <c r="C755" s="32"/>
      <c r="D755" s="32"/>
      <c r="E755" s="32" t="s">
        <v>755</v>
      </c>
      <c r="F755" s="32" t="s">
        <v>1766</v>
      </c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</row>
    <row r="756" spans="1:21" x14ac:dyDescent="0.3">
      <c r="A756" s="32"/>
      <c r="B756" s="32"/>
      <c r="C756" s="32"/>
      <c r="D756" s="32"/>
      <c r="E756" s="32" t="s">
        <v>764</v>
      </c>
      <c r="F756" s="32" t="s">
        <v>1767</v>
      </c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</row>
    <row r="757" spans="1:21" x14ac:dyDescent="0.3">
      <c r="A757" s="32"/>
      <c r="B757" s="32"/>
      <c r="C757" s="32"/>
      <c r="D757" s="32"/>
      <c r="E757" s="32" t="s">
        <v>773</v>
      </c>
      <c r="F757" s="32" t="s">
        <v>1768</v>
      </c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</row>
    <row r="758" spans="1:21" x14ac:dyDescent="0.3">
      <c r="A758" s="32"/>
      <c r="B758" s="32"/>
      <c r="C758" s="32"/>
      <c r="D758" s="32"/>
      <c r="E758" s="32" t="s">
        <v>782</v>
      </c>
      <c r="F758" s="32" t="s">
        <v>1769</v>
      </c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</row>
    <row r="759" spans="1:21" x14ac:dyDescent="0.3">
      <c r="A759" s="32"/>
      <c r="B759" s="32"/>
      <c r="C759" s="32"/>
      <c r="D759" s="32"/>
      <c r="E759" s="32" t="s">
        <v>791</v>
      </c>
      <c r="F759" s="32" t="s">
        <v>1770</v>
      </c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</row>
    <row r="760" spans="1:21" x14ac:dyDescent="0.3">
      <c r="A760" s="32"/>
      <c r="B760" s="32"/>
      <c r="C760" s="32"/>
      <c r="D760" s="32"/>
      <c r="E760" s="32" t="s">
        <v>800</v>
      </c>
      <c r="F760" s="32" t="s">
        <v>1771</v>
      </c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</row>
    <row r="761" spans="1:21" x14ac:dyDescent="0.3">
      <c r="A761" s="32"/>
      <c r="B761" s="32"/>
      <c r="C761" s="32"/>
      <c r="D761" s="32"/>
      <c r="E761" s="32" t="s">
        <v>809</v>
      </c>
      <c r="F761" s="32" t="s">
        <v>1772</v>
      </c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</row>
    <row r="762" spans="1:21" x14ac:dyDescent="0.3">
      <c r="A762" s="32"/>
      <c r="B762" s="32"/>
      <c r="C762" s="32"/>
      <c r="D762" s="32"/>
      <c r="E762" s="32" t="s">
        <v>818</v>
      </c>
      <c r="F762" s="32" t="s">
        <v>1773</v>
      </c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</row>
    <row r="763" spans="1:21" x14ac:dyDescent="0.3">
      <c r="A763" s="32"/>
      <c r="B763" s="32"/>
      <c r="C763" s="32"/>
      <c r="D763" s="32"/>
      <c r="E763" s="32" t="s">
        <v>827</v>
      </c>
      <c r="F763" s="32" t="s">
        <v>1774</v>
      </c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</row>
    <row r="764" spans="1:21" x14ac:dyDescent="0.3">
      <c r="A764" s="32"/>
      <c r="B764" s="32"/>
      <c r="C764" s="32"/>
      <c r="D764" s="32"/>
      <c r="E764" s="32" t="s">
        <v>836</v>
      </c>
      <c r="F764" s="32" t="s">
        <v>1775</v>
      </c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</row>
    <row r="765" spans="1:21" x14ac:dyDescent="0.3">
      <c r="A765" s="32"/>
      <c r="B765" s="32"/>
      <c r="C765" s="32"/>
      <c r="D765" s="32"/>
      <c r="E765" s="32" t="s">
        <v>845</v>
      </c>
      <c r="F765" s="32" t="s">
        <v>1776</v>
      </c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</row>
    <row r="766" spans="1:21" x14ac:dyDescent="0.3">
      <c r="A766" s="32"/>
      <c r="B766" s="32"/>
      <c r="C766" s="32"/>
      <c r="D766" s="32"/>
      <c r="E766" s="32" t="s">
        <v>854</v>
      </c>
      <c r="F766" s="32" t="s">
        <v>1777</v>
      </c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</row>
    <row r="767" spans="1:21" x14ac:dyDescent="0.3">
      <c r="A767" s="32"/>
      <c r="B767" s="32"/>
      <c r="C767" s="32"/>
      <c r="D767" s="32"/>
      <c r="E767" s="32" t="s">
        <v>863</v>
      </c>
      <c r="F767" s="32" t="s">
        <v>1778</v>
      </c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</row>
    <row r="768" spans="1:21" x14ac:dyDescent="0.3">
      <c r="A768" s="32"/>
      <c r="B768" s="32"/>
      <c r="C768" s="32"/>
      <c r="D768" s="32"/>
      <c r="E768" s="32" t="s">
        <v>872</v>
      </c>
      <c r="F768" s="32" t="s">
        <v>1779</v>
      </c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</row>
    <row r="769" spans="1:21" x14ac:dyDescent="0.3">
      <c r="A769" s="32"/>
      <c r="B769" s="32"/>
      <c r="C769" s="32"/>
      <c r="D769" s="32"/>
      <c r="E769" s="32" t="s">
        <v>881</v>
      </c>
      <c r="F769" s="32" t="s">
        <v>1780</v>
      </c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</row>
    <row r="770" spans="1:21" x14ac:dyDescent="0.3">
      <c r="A770" s="32"/>
      <c r="B770" s="32"/>
      <c r="C770" s="32"/>
      <c r="D770" s="32"/>
      <c r="E770" s="32" t="s">
        <v>890</v>
      </c>
      <c r="F770" s="32" t="s">
        <v>1781</v>
      </c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</row>
    <row r="771" spans="1:21" x14ac:dyDescent="0.3">
      <c r="A771" s="32"/>
      <c r="B771" s="32"/>
      <c r="C771" s="32"/>
      <c r="D771" s="32"/>
      <c r="E771" s="32" t="s">
        <v>899</v>
      </c>
      <c r="F771" s="32" t="s">
        <v>1782</v>
      </c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</row>
    <row r="772" spans="1:21" x14ac:dyDescent="0.3">
      <c r="A772" s="32"/>
      <c r="B772" s="32"/>
      <c r="C772" s="32"/>
      <c r="D772" s="32"/>
      <c r="E772" s="32" t="s">
        <v>908</v>
      </c>
      <c r="F772" s="32" t="s">
        <v>1783</v>
      </c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</row>
    <row r="773" spans="1:21" x14ac:dyDescent="0.3">
      <c r="A773" s="32"/>
      <c r="B773" s="32"/>
      <c r="C773" s="32"/>
      <c r="D773" s="32"/>
      <c r="E773" s="32" t="s">
        <v>917</v>
      </c>
      <c r="F773" s="32" t="s">
        <v>1784</v>
      </c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</row>
    <row r="774" spans="1:21" x14ac:dyDescent="0.3">
      <c r="A774" s="32"/>
      <c r="B774" s="32"/>
      <c r="C774" s="32"/>
      <c r="D774" s="32"/>
      <c r="E774" s="32" t="s">
        <v>926</v>
      </c>
      <c r="F774" s="32" t="s">
        <v>1785</v>
      </c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</row>
    <row r="775" spans="1:21" x14ac:dyDescent="0.3">
      <c r="A775" s="32"/>
      <c r="B775" s="32"/>
      <c r="C775" s="32"/>
      <c r="D775" s="32"/>
      <c r="E775" s="32" t="s">
        <v>935</v>
      </c>
      <c r="F775" s="32" t="s">
        <v>1786</v>
      </c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</row>
    <row r="776" spans="1:21" x14ac:dyDescent="0.3">
      <c r="A776" s="32"/>
      <c r="B776" s="32"/>
      <c r="C776" s="32"/>
      <c r="D776" s="32"/>
      <c r="E776" s="32" t="s">
        <v>944</v>
      </c>
      <c r="F776" s="32" t="s">
        <v>1787</v>
      </c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</row>
    <row r="777" spans="1:21" x14ac:dyDescent="0.3">
      <c r="A777" s="32"/>
      <c r="B777" s="32"/>
      <c r="C777" s="32"/>
      <c r="D777" s="32"/>
      <c r="E777" s="32" t="s">
        <v>953</v>
      </c>
      <c r="F777" s="32" t="s">
        <v>1788</v>
      </c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</row>
    <row r="778" spans="1:21" x14ac:dyDescent="0.3">
      <c r="A778" s="32"/>
      <c r="B778" s="32"/>
      <c r="C778" s="32"/>
      <c r="D778" s="32"/>
      <c r="E778" s="32" t="s">
        <v>962</v>
      </c>
      <c r="F778" s="32" t="s">
        <v>1789</v>
      </c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</row>
    <row r="779" spans="1:21" x14ac:dyDescent="0.3">
      <c r="A779" s="32"/>
      <c r="B779" s="32"/>
      <c r="C779" s="32"/>
      <c r="D779" s="32"/>
      <c r="E779" s="32" t="s">
        <v>971</v>
      </c>
      <c r="F779" s="32" t="s">
        <v>1790</v>
      </c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</row>
    <row r="780" spans="1:21" x14ac:dyDescent="0.3">
      <c r="A780" s="32"/>
      <c r="B780" s="32"/>
      <c r="C780" s="32"/>
      <c r="D780" s="32"/>
      <c r="E780" s="32" t="s">
        <v>980</v>
      </c>
      <c r="F780" s="32" t="s">
        <v>1791</v>
      </c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</row>
    <row r="781" spans="1:21" x14ac:dyDescent="0.3">
      <c r="A781" s="32"/>
      <c r="B781" s="32"/>
      <c r="C781" s="32"/>
      <c r="D781" s="32"/>
      <c r="E781" s="32" t="s">
        <v>989</v>
      </c>
      <c r="F781" s="32" t="s">
        <v>1792</v>
      </c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</row>
    <row r="782" spans="1:21" x14ac:dyDescent="0.3">
      <c r="A782" s="32"/>
      <c r="B782" s="32"/>
      <c r="C782" s="32"/>
      <c r="D782" s="32"/>
      <c r="E782" s="32" t="s">
        <v>998</v>
      </c>
      <c r="F782" s="32" t="s">
        <v>1793</v>
      </c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</row>
    <row r="783" spans="1:21" x14ac:dyDescent="0.3">
      <c r="A783" s="32"/>
      <c r="B783" s="32"/>
      <c r="C783" s="32"/>
      <c r="D783" s="32"/>
      <c r="E783" s="32" t="s">
        <v>1007</v>
      </c>
      <c r="F783" s="32" t="s">
        <v>1794</v>
      </c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</row>
    <row r="784" spans="1:21" x14ac:dyDescent="0.3">
      <c r="A784" s="32"/>
      <c r="B784" s="32"/>
      <c r="C784" s="32"/>
      <c r="D784" s="32"/>
      <c r="E784" s="32" t="s">
        <v>1016</v>
      </c>
      <c r="F784" s="32" t="s">
        <v>1795</v>
      </c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</row>
    <row r="785" spans="1:21" x14ac:dyDescent="0.3">
      <c r="A785" s="32"/>
      <c r="B785" s="32"/>
      <c r="C785" s="32"/>
      <c r="D785" s="32"/>
      <c r="E785" s="32" t="s">
        <v>1025</v>
      </c>
      <c r="F785" s="32" t="s">
        <v>1796</v>
      </c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</row>
    <row r="786" spans="1:21" x14ac:dyDescent="0.3">
      <c r="A786" s="32"/>
      <c r="B786" s="32"/>
      <c r="C786" s="32"/>
      <c r="D786" s="32"/>
      <c r="E786" s="32" t="s">
        <v>1034</v>
      </c>
      <c r="F786" s="32" t="s">
        <v>1797</v>
      </c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</row>
    <row r="787" spans="1:21" x14ac:dyDescent="0.3">
      <c r="A787" s="32"/>
      <c r="B787" s="32"/>
      <c r="C787" s="32"/>
      <c r="D787" s="32"/>
      <c r="E787" s="32" t="s">
        <v>1043</v>
      </c>
      <c r="F787" s="32" t="s">
        <v>1798</v>
      </c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</row>
    <row r="788" spans="1:21" x14ac:dyDescent="0.3">
      <c r="A788" s="32"/>
      <c r="B788" s="32"/>
      <c r="C788" s="32"/>
      <c r="D788" s="32"/>
      <c r="E788" s="32" t="s">
        <v>1052</v>
      </c>
      <c r="F788" s="32" t="s">
        <v>1799</v>
      </c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</row>
    <row r="789" spans="1:21" x14ac:dyDescent="0.3">
      <c r="A789" s="32"/>
      <c r="B789" s="32"/>
      <c r="C789" s="32"/>
      <c r="D789" s="32"/>
      <c r="E789" s="32" t="s">
        <v>1061</v>
      </c>
      <c r="F789" s="32" t="s">
        <v>1800</v>
      </c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</row>
    <row r="790" spans="1:21" x14ac:dyDescent="0.3">
      <c r="A790" s="32"/>
      <c r="B790" s="32"/>
      <c r="C790" s="32"/>
      <c r="D790" s="32"/>
      <c r="E790" s="32" t="s">
        <v>1070</v>
      </c>
      <c r="F790" s="32" t="s">
        <v>1801</v>
      </c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</row>
    <row r="791" spans="1:21" x14ac:dyDescent="0.3">
      <c r="A791" s="32"/>
      <c r="B791" s="32"/>
      <c r="C791" s="32"/>
      <c r="D791" s="32"/>
      <c r="E791" s="32" t="s">
        <v>1079</v>
      </c>
      <c r="F791" s="32" t="s">
        <v>1802</v>
      </c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</row>
    <row r="792" spans="1:21" x14ac:dyDescent="0.3">
      <c r="A792" s="32"/>
      <c r="B792" s="32"/>
      <c r="C792" s="32"/>
      <c r="D792" s="32"/>
      <c r="E792" s="32" t="s">
        <v>1088</v>
      </c>
      <c r="F792" s="32" t="s">
        <v>1803</v>
      </c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</row>
    <row r="793" spans="1:21" x14ac:dyDescent="0.3">
      <c r="A793" s="32"/>
      <c r="B793" s="32"/>
      <c r="C793" s="32"/>
      <c r="D793" s="32"/>
      <c r="E793" s="32" t="s">
        <v>1097</v>
      </c>
      <c r="F793" s="32" t="s">
        <v>1804</v>
      </c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</row>
    <row r="794" spans="1:21" x14ac:dyDescent="0.3">
      <c r="A794" s="32"/>
      <c r="B794" s="32"/>
      <c r="C794" s="32"/>
      <c r="D794" s="32"/>
      <c r="E794" s="32" t="s">
        <v>1106</v>
      </c>
      <c r="F794" s="32" t="s">
        <v>1805</v>
      </c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</row>
    <row r="795" spans="1:21" x14ac:dyDescent="0.3">
      <c r="A795" s="32"/>
      <c r="B795" s="32"/>
      <c r="C795" s="32"/>
      <c r="D795" s="32"/>
      <c r="E795" s="32" t="s">
        <v>1115</v>
      </c>
      <c r="F795" s="32" t="s">
        <v>1806</v>
      </c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</row>
  </sheetData>
  <mergeCells count="6">
    <mergeCell ref="S6:U6"/>
    <mergeCell ref="A1:C5"/>
    <mergeCell ref="G6:I6"/>
    <mergeCell ref="J6:L6"/>
    <mergeCell ref="M6:O6"/>
    <mergeCell ref="P6:R6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53E15BBA51E4F9C86AECC4982C2E3" ma:contentTypeVersion="4" ma:contentTypeDescription="Create a new document." ma:contentTypeScope="" ma:versionID="f3159712c8d4d3e2906a469dc23fa536">
  <xsd:schema xmlns:xsd="http://www.w3.org/2001/XMLSchema" xmlns:xs="http://www.w3.org/2001/XMLSchema" xmlns:p="http://schemas.microsoft.com/office/2006/metadata/properties" xmlns:ns1="http://schemas.microsoft.com/sharepoint/v3" xmlns:ns2="91b7f8f3-4c59-4d49-b483-0fa5f1c9fc9e" targetNamespace="http://schemas.microsoft.com/office/2006/metadata/properties" ma:root="true" ma:fieldsID="aa0a91aad19d8f00a20270a3b11d253e" ns1:_="" ns2:_="">
    <xsd:import namespace="http://schemas.microsoft.com/sharepoint/v3"/>
    <xsd:import namespace="91b7f8f3-4c59-4d49-b483-0fa5f1c9fc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7f8f3-4c59-4d49-b483-0fa5f1c9fc9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list="{d2e624f1-968b-43bc-85aa-0bcfe3bfc12c}" ma:internalName="TaxCatchAll" ma:showField="CatchAllData" ma:web="91b7f8f3-4c59-4d49-b483-0fa5f1c9f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91b7f8f3-4c59-4d49-b483-0fa5f1c9fc9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FEAD4-CBA5-4DCB-84E1-200199400AC3}"/>
</file>

<file path=customXml/itemProps2.xml><?xml version="1.0" encoding="utf-8"?>
<ds:datastoreItem xmlns:ds="http://schemas.openxmlformats.org/officeDocument/2006/customXml" ds:itemID="{42C0125B-08D4-4BC1-9524-2C12DF13B5DB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947EA1-4448-4938-8F16-426791BCC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Library Prep</vt:lpstr>
      <vt:lpstr>IEM_SampleSheet</vt:lpstr>
      <vt:lpstr>LRM3_SampleSheet</vt:lpstr>
      <vt:lpstr>Indices</vt:lpstr>
      <vt:lpstr>CD_Lookup</vt:lpstr>
      <vt:lpstr>IndexKits</vt:lpstr>
      <vt:lpstr>Molarity</vt:lpstr>
      <vt:lpstr>PoolConcentration</vt:lpstr>
      <vt:lpstr>PoolDilution</vt:lpstr>
      <vt:lpstr>RSBDilution</vt:lpstr>
      <vt:lpstr>UD_SetA_Lookup</vt:lpstr>
      <vt:lpstr>UD_SetB_Lookup</vt:lpstr>
      <vt:lpstr>UD_SetC_Lookup</vt:lpstr>
      <vt:lpstr>UD_SetD_Lookup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Poates, Angela (CDC/OID/NCEZID) (CTR)</dc:creator>
  <cp:keywords/>
  <dc:description/>
  <cp:lastModifiedBy>Hull, Noah | APHL</cp:lastModifiedBy>
  <cp:revision/>
  <dcterms:created xsi:type="dcterms:W3CDTF">2018-10-03T15:47:40Z</dcterms:created>
  <dcterms:modified xsi:type="dcterms:W3CDTF">2022-06-02T10:18:35Z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0x010100C4153E15BBA51E4F9C86AECC4982C2E3</vt:lpwstr>
  </property>
  <property fmtid="{D5CDD505-2E9C-101B-9397-08002B2CF9AE}" pid="3" name="_dlc_DocIdItemGuid">
    <vt:lpwstr>201fa706-e7bb-44f4-90be-011ead144e63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2020-11-03T20:03:08Z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e7f3a803-15f4-44e8-9da1-da6df82ea763</vt:lpwstr>
  </property>
  <property fmtid="{D5CDD505-2E9C-101B-9397-08002B2CF9AE}" pid="10" name="MSIP_Label_7b94a7b8-f06c-4dfe-bdcc-9b548fd58c31_ContentBits">
    <vt:lpwstr>0</vt:lpwstr>
  </property>
</Properties>
</file>